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Van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<sst xmlns="http://schemas.openxmlformats.org/spreadsheetml/2006/main" count="78" uniqueCount="26">
  <si>
    <t xml:space="preserve">Vanetracker</t>
  </si>
  <si>
    <t xml:space="preserve">Byg gode vaner ét kryds ad gangen.</t>
  </si>
  <si>
    <t xml:space="preserve">SÅDAN BRUGER DU DEN</t>
  </si>
  <si>
    <t xml:space="preserve">1.  Måned   Vælg måned øverst på fanen Vaner. Dagene og ugedagene opdateres automatisk.</t>
  </si>
  <si>
    <t xml:space="preserve">2.  Vaner   Skriv op til 12 vaner og et mål for hvor mange dage om måneden.</t>
  </si>
  <si>
    <t xml:space="preserve">3.  Kryds af   Skriv x i feltet hver dag, du har gjort det. Feltet bliver grønt, og procenten opdateres.</t>
  </si>
  <si>
    <t xml:space="preserve">TIPS</t>
  </si>
  <si>
    <t xml:space="preserve">•  Start med 2-3 vaner. Det er lettere at holde fast i få vaner end mange.</t>
  </si>
  <si>
    <t xml:space="preserve">•  Lav en kopi af fanen hver måned, så du kan se din udvikling.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</si>
  <si>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</si>
  <si>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</si>
  <si>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</si>
  <si>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Måned:</t>
  </si>
  <si>
    <t xml:space="preserve">Vane</t>
  </si>
  <si>
    <t xml:space="preserve">Mål</t>
  </si>
  <si>
    <t xml:space="preserve">Dage</t>
  </si>
  <si>
    <t xml:space="preserve">% af mål</t>
  </si>
  <si>
    <t xml:space="preserve">Status</t>
  </si>
  <si>
    <t xml:space="preserve">Gå 8.000 skridt</t>
  </si>
  <si>
    <t xml:space="preserve">x</t>
  </si>
  <si>
    <t xml:space="preserve">Drik 2 liter vand</t>
  </si>
  <si>
    <t xml:space="preserve">Læs 20 minutter</t>
  </si>
  <si>
    <t xml:space="preserve">Ingen skærm efter kl. 22</t>
  </si>
  <si>
    <t xml:space="preserve">Træning</t>
  </si>
  <si>
    <t xml:space="preserve">Ingen impulskøb</t>
  </si>
  <si>
    <t xml:space="preserve">Eksempel: de første 12 dage er krydset af. Slet krydsene og start forfra.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</si>
</sst>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 yyyy"/>
    <numFmt numFmtId="166" formatCode="General"/>
    <numFmt numFmtId="167" formatCode="0"/>
    <numFmt numFmtId="168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sz val="7"/>
      <color rgb="FF888888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8"/>
      <color rgb="FF1F4E3D"/>
      <name val="Arial"/>
      <family val="0"/>
      <charset val="1"/>
    </font>
    <font>
      <b val="true"/>
      <sz val="9"/>
      <color rgb="FF1F4E3D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8F1EC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</font>
      <fill>
        <patternFill>
          <bgColor rgb="FF2A6F55"/>
        </patternFill>
      </fill>
    </dxf>
    <dxf>
      <fill>
        <patternFill>
          <bgColor rgb="FFEEEEEE"/>
        </patternFill>
      </fill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DDF2E3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A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3" min="3" style="0" width="3.4"/>
    <col collapsed="false" customWidth="true" hidden="false" outlineLevel="0" max="34" min="34" style="0" width="7"/>
    <col collapsed="false" customWidth="true" hidden="false" outlineLevel="0" max="35" min="35" style="0" width="10"/>
    <col collapsed="false" customWidth="true" hidden="false" outlineLevel="0" max="36" min="36" style="0" width="11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12</v>
      </c>
      <c r="B2" s="9" t="n">
        <v>46388</v>
      </c>
      <c r="C2" s="9"/>
      <c r="D2" s="9"/>
      <c r="E2" s="9"/>
      <c r="F2" s="9"/>
    </row>
    <row r="3" customFormat="false" ht="15" hidden="false" customHeight="false" outlineLevel="0" collapsed="false">
      <c r="C3" s="10" t="str">
        <f aca="false">IF(C4="","",MID("MTOTFLS",WEEKDAY($B$2+0,2),1))</f>
        <v>F</v>
      </c>
      <c r="D3" s="10" t="str">
        <f aca="false">IF(D4="","",MID("MTOTFLS",WEEKDAY($B$2+1,2),1))</f>
        <v>L</v>
      </c>
      <c r="E3" s="10" t="str">
        <f aca="false">IF(E4="","",MID("MTOTFLS",WEEKDAY($B$2+2,2),1))</f>
        <v>S</v>
      </c>
      <c r="F3" s="10" t="str">
        <f aca="false">IF(F4="","",MID("MTOTFLS",WEEKDAY($B$2+3,2),1))</f>
        <v>M</v>
      </c>
      <c r="G3" s="10" t="str">
        <f aca="false">IF(G4="","",MID("MTOTFLS",WEEKDAY($B$2+4,2),1))</f>
        <v>T</v>
      </c>
      <c r="H3" s="10" t="str">
        <f aca="false">IF(H4="","",MID("MTOTFLS",WEEKDAY($B$2+5,2),1))</f>
        <v>O</v>
      </c>
      <c r="I3" s="10" t="str">
        <f aca="false">IF(I4="","",MID("MTOTFLS",WEEKDAY($B$2+6,2),1))</f>
        <v>T</v>
      </c>
      <c r="J3" s="10" t="str">
        <f aca="false">IF(J4="","",MID("MTOTFLS",WEEKDAY($B$2+7,2),1))</f>
        <v>F</v>
      </c>
      <c r="K3" s="10" t="str">
        <f aca="false">IF(K4="","",MID("MTOTFLS",WEEKDAY($B$2+8,2),1))</f>
        <v>L</v>
      </c>
      <c r="L3" s="10" t="str">
        <f aca="false">IF(L4="","",MID("MTOTFLS",WEEKDAY($B$2+9,2),1))</f>
        <v>S</v>
      </c>
      <c r="M3" s="10" t="str">
        <f aca="false">IF(M4="","",MID("MTOTFLS",WEEKDAY($B$2+10,2),1))</f>
        <v>M</v>
      </c>
      <c r="N3" s="10" t="str">
        <f aca="false">IF(N4="","",MID("MTOTFLS",WEEKDAY($B$2+11,2),1))</f>
        <v>T</v>
      </c>
      <c r="O3" s="10" t="str">
        <f aca="false">IF(O4="","",MID("MTOTFLS",WEEKDAY($B$2+12,2),1))</f>
        <v>O</v>
      </c>
      <c r="P3" s="10" t="str">
        <f aca="false">IF(P4="","",MID("MTOTFLS",WEEKDAY($B$2+13,2),1))</f>
        <v>T</v>
      </c>
      <c r="Q3" s="10" t="str">
        <f aca="false">IF(Q4="","",MID("MTOTFLS",WEEKDAY($B$2+14,2),1))</f>
        <v>F</v>
      </c>
      <c r="R3" s="10" t="str">
        <f aca="false">IF(R4="","",MID("MTOTFLS",WEEKDAY($B$2+15,2),1))</f>
        <v>L</v>
      </c>
      <c r="S3" s="10" t="str">
        <f aca="false">IF(S4="","",MID("MTOTFLS",WEEKDAY($B$2+16,2),1))</f>
        <v>S</v>
      </c>
      <c r="T3" s="10" t="str">
        <f aca="false">IF(T4="","",MID("MTOTFLS",WEEKDAY($B$2+17,2),1))</f>
        <v>M</v>
      </c>
      <c r="U3" s="10" t="str">
        <f aca="false">IF(U4="","",MID("MTOTFLS",WEEKDAY($B$2+18,2),1))</f>
        <v>T</v>
      </c>
      <c r="V3" s="10" t="str">
        <f aca="false">IF(V4="","",MID("MTOTFLS",WEEKDAY($B$2+19,2),1))</f>
        <v>O</v>
      </c>
      <c r="W3" s="10" t="str">
        <f aca="false">IF(W4="","",MID("MTOTFLS",WEEKDAY($B$2+20,2),1))</f>
        <v>T</v>
      </c>
      <c r="X3" s="10" t="str">
        <f aca="false">IF(X4="","",MID("MTOTFLS",WEEKDAY($B$2+21,2),1))</f>
        <v>F</v>
      </c>
      <c r="Y3" s="10" t="str">
        <f aca="false">IF(Y4="","",MID("MTOTFLS",WEEKDAY($B$2+22,2),1))</f>
        <v>L</v>
      </c>
      <c r="Z3" s="10" t="str">
        <f aca="false">IF(Z4="","",MID("MTOTFLS",WEEKDAY($B$2+23,2),1))</f>
        <v>S</v>
      </c>
      <c r="AA3" s="10" t="str">
        <f aca="false">IF(AA4="","",MID("MTOTFLS",WEEKDAY($B$2+24,2),1))</f>
        <v>M</v>
      </c>
      <c r="AB3" s="10" t="str">
        <f aca="false">IF(AB4="","",MID("MTOTFLS",WEEKDAY($B$2+25,2),1))</f>
        <v>T</v>
      </c>
      <c r="AC3" s="10" t="str">
        <f aca="false">IF(AC4="","",MID("MTOTFLS",WEEKDAY($B$2+26,2),1))</f>
        <v>O</v>
      </c>
      <c r="AD3" s="10" t="str">
        <f aca="false">IF(AD4="","",MID("MTOTFLS",WEEKDAY($B$2+27,2),1))</f>
        <v>T</v>
      </c>
      <c r="AE3" s="10" t="str">
        <f aca="false">IF(AE4="","",MID("MTOTFLS",WEEKDAY($B$2+28,2),1))</f>
        <v>F</v>
      </c>
      <c r="AF3" s="10" t="str">
        <f aca="false">IF(AF4="","",MID("MTOTFLS",WEEKDAY($B$2+29,2),1))</f>
        <v>L</v>
      </c>
      <c r="AG3" s="10" t="str">
        <f aca="false">IF(AG4="","",MID("MTOTFLS",WEEKDAY($B$2+30,2),1))</f>
        <v>S</v>
      </c>
    </row>
    <row r="4" customFormat="false" ht="15" hidden="false" customHeight="false" outlineLevel="0" collapsed="false">
      <c r="A4" s="11" t="s">
        <v>13</v>
      </c>
      <c r="B4" s="12" t="s">
        <v>14</v>
      </c>
      <c r="C4" s="13" t="n">
        <f aca="false">IF(1&lt;=DAY(EOMONTH($B$2,0)),1,"")</f>
        <v>1</v>
      </c>
      <c r="D4" s="13" t="n">
        <f aca="false">IF(2&lt;=DAY(EOMONTH($B$2,0)),2,"")</f>
        <v>2</v>
      </c>
      <c r="E4" s="13" t="n">
        <f aca="false">IF(3&lt;=DAY(EOMONTH($B$2,0)),3,"")</f>
        <v>3</v>
      </c>
      <c r="F4" s="13" t="n">
        <f aca="false">IF(4&lt;=DAY(EOMONTH($B$2,0)),4,"")</f>
        <v>4</v>
      </c>
      <c r="G4" s="13" t="n">
        <f aca="false">IF(5&lt;=DAY(EOMONTH($B$2,0)),5,"")</f>
        <v>5</v>
      </c>
      <c r="H4" s="13" t="n">
        <f aca="false">IF(6&lt;=DAY(EOMONTH($B$2,0)),6,"")</f>
        <v>6</v>
      </c>
      <c r="I4" s="13" t="n">
        <f aca="false">IF(7&lt;=DAY(EOMONTH($B$2,0)),7,"")</f>
        <v>7</v>
      </c>
      <c r="J4" s="13" t="n">
        <f aca="false">IF(8&lt;=DAY(EOMONTH($B$2,0)),8,"")</f>
        <v>8</v>
      </c>
      <c r="K4" s="13" t="n">
        <f aca="false">IF(9&lt;=DAY(EOMONTH($B$2,0)),9,"")</f>
        <v>9</v>
      </c>
      <c r="L4" s="13" t="n">
        <f aca="false">IF(10&lt;=DAY(EOMONTH($B$2,0)),10,"")</f>
        <v>10</v>
      </c>
      <c r="M4" s="13" t="n">
        <f aca="false">IF(11&lt;=DAY(EOMONTH($B$2,0)),11,"")</f>
        <v>11</v>
      </c>
      <c r="N4" s="13" t="n">
        <f aca="false">IF(12&lt;=DAY(EOMONTH($B$2,0)),12,"")</f>
        <v>12</v>
      </c>
      <c r="O4" s="13" t="n">
        <f aca="false">IF(13&lt;=DAY(EOMONTH($B$2,0)),13,"")</f>
        <v>13</v>
      </c>
      <c r="P4" s="13" t="n">
        <f aca="false">IF(14&lt;=DAY(EOMONTH($B$2,0)),14,"")</f>
        <v>14</v>
      </c>
      <c r="Q4" s="13" t="n">
        <f aca="false">IF(15&lt;=DAY(EOMONTH($B$2,0)),15,"")</f>
        <v>15</v>
      </c>
      <c r="R4" s="13" t="n">
        <f aca="false">IF(16&lt;=DAY(EOMONTH($B$2,0)),16,"")</f>
        <v>16</v>
      </c>
      <c r="S4" s="13" t="n">
        <f aca="false">IF(17&lt;=DAY(EOMONTH($B$2,0)),17,"")</f>
        <v>17</v>
      </c>
      <c r="T4" s="13" t="n">
        <f aca="false">IF(18&lt;=DAY(EOMONTH($B$2,0)),18,"")</f>
        <v>18</v>
      </c>
      <c r="U4" s="13" t="n">
        <f aca="false">IF(19&lt;=DAY(EOMONTH($B$2,0)),19,"")</f>
        <v>19</v>
      </c>
      <c r="V4" s="13" t="n">
        <f aca="false">IF(20&lt;=DAY(EOMONTH($B$2,0)),20,"")</f>
        <v>20</v>
      </c>
      <c r="W4" s="13" t="n">
        <f aca="false">IF(21&lt;=DAY(EOMONTH($B$2,0)),21,"")</f>
        <v>21</v>
      </c>
      <c r="X4" s="13" t="n">
        <f aca="false">IF(22&lt;=DAY(EOMONTH($B$2,0)),22,"")</f>
        <v>22</v>
      </c>
      <c r="Y4" s="13" t="n">
        <f aca="false">IF(23&lt;=DAY(EOMONTH($B$2,0)),23,"")</f>
        <v>23</v>
      </c>
      <c r="Z4" s="13" t="n">
        <f aca="false">IF(24&lt;=DAY(EOMONTH($B$2,0)),24,"")</f>
        <v>24</v>
      </c>
      <c r="AA4" s="13" t="n">
        <f aca="false">IF(25&lt;=DAY(EOMONTH($B$2,0)),25,"")</f>
        <v>25</v>
      </c>
      <c r="AB4" s="13" t="n">
        <f aca="false">IF(26&lt;=DAY(EOMONTH($B$2,0)),26,"")</f>
        <v>26</v>
      </c>
      <c r="AC4" s="13" t="n">
        <f aca="false">IF(27&lt;=DAY(EOMONTH($B$2,0)),27,"")</f>
        <v>27</v>
      </c>
      <c r="AD4" s="13" t="n">
        <f aca="false">IF(28&lt;=DAY(EOMONTH($B$2,0)),28,"")</f>
        <v>28</v>
      </c>
      <c r="AE4" s="13" t="n">
        <f aca="false">IF(29&lt;=DAY(EOMONTH($B$2,0)),29,"")</f>
        <v>29</v>
      </c>
      <c r="AF4" s="13" t="n">
        <f aca="false">IF(30&lt;=DAY(EOMONTH($B$2,0)),30,"")</f>
        <v>30</v>
      </c>
      <c r="AG4" s="13" t="n">
        <f aca="false">IF(31&lt;=DAY(EOMONTH($B$2,0)),31,"")</f>
        <v>31</v>
      </c>
      <c r="AH4" s="14" t="s">
        <v>15</v>
      </c>
      <c r="AI4" s="14" t="s">
        <v>16</v>
      </c>
      <c r="AJ4" s="14" t="s">
        <v>17</v>
      </c>
    </row>
    <row r="5" customFormat="false" ht="15" hidden="false" customHeight="false" outlineLevel="0" collapsed="false">
      <c r="A5" s="15" t="s">
        <v>18</v>
      </c>
      <c r="B5" s="16" t="n">
        <v>25</v>
      </c>
      <c r="C5" s="17" t="s">
        <v>19</v>
      </c>
      <c r="D5" s="17" t="s">
        <v>19</v>
      </c>
      <c r="E5" s="17" t="s">
        <v>19</v>
      </c>
      <c r="F5" s="17" t="s">
        <v>19</v>
      </c>
      <c r="G5" s="17" t="s">
        <v>19</v>
      </c>
      <c r="H5" s="17" t="s">
        <v>19</v>
      </c>
      <c r="I5" s="17"/>
      <c r="J5" s="17"/>
      <c r="K5" s="17"/>
      <c r="L5" s="17" t="s">
        <v>19</v>
      </c>
      <c r="M5" s="17" t="s">
        <v>19</v>
      </c>
      <c r="N5" s="17" t="s">
        <v>19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8" t="n">
        <f aca="false">IF(A5="","",COUNTIF(C5:AG5,"x"))</f>
        <v>9</v>
      </c>
      <c r="AI5" s="19" t="n">
        <f aca="false">IF(OR(A5="",N(B5)=0),"",MIN(1,AH5/B5))</f>
        <v>0.36</v>
      </c>
      <c r="AJ5" s="20" t="str">
        <f aca="false">IF(A5="","",IF(AH5&gt;=N(B5),"Mål nået",""))</f>
        <v/>
      </c>
    </row>
    <row r="6" customFormat="false" ht="15" hidden="false" customHeight="false" outlineLevel="0" collapsed="false">
      <c r="A6" s="15" t="s">
        <v>20</v>
      </c>
      <c r="B6" s="16" t="n">
        <v>31</v>
      </c>
      <c r="C6" s="17" t="s">
        <v>19</v>
      </c>
      <c r="D6" s="17" t="s">
        <v>19</v>
      </c>
      <c r="E6" s="17" t="s">
        <v>19</v>
      </c>
      <c r="F6" s="17"/>
      <c r="G6" s="17"/>
      <c r="H6" s="17"/>
      <c r="I6" s="17"/>
      <c r="J6" s="17" t="s">
        <v>19</v>
      </c>
      <c r="K6" s="17" t="s">
        <v>19</v>
      </c>
      <c r="L6" s="17" t="s">
        <v>19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8" t="n">
        <f aca="false">IF(A6="","",COUNTIF(C6:AG6,"x"))</f>
        <v>6</v>
      </c>
      <c r="AI6" s="19" t="n">
        <f aca="false">IF(OR(A6="",N(B6)=0),"",MIN(1,AH6/B6))</f>
        <v>0.193548387096774</v>
      </c>
      <c r="AJ6" s="20" t="str">
        <f aca="false">IF(A6="","",IF(AH6&gt;=N(B6),"Mål nået",""))</f>
        <v/>
      </c>
    </row>
    <row r="7" customFormat="false" ht="15" hidden="false" customHeight="false" outlineLevel="0" collapsed="false">
      <c r="A7" s="15" t="s">
        <v>21</v>
      </c>
      <c r="B7" s="16" t="n">
        <v>20</v>
      </c>
      <c r="C7" s="17"/>
      <c r="D7" s="17" t="s">
        <v>19</v>
      </c>
      <c r="E7" s="17" t="s">
        <v>19</v>
      </c>
      <c r="F7" s="17" t="s">
        <v>19</v>
      </c>
      <c r="G7" s="17" t="s">
        <v>19</v>
      </c>
      <c r="H7" s="17" t="s">
        <v>19</v>
      </c>
      <c r="I7" s="17" t="s">
        <v>19</v>
      </c>
      <c r="J7" s="17" t="s">
        <v>19</v>
      </c>
      <c r="K7" s="17"/>
      <c r="L7" s="17"/>
      <c r="M7" s="17" t="s">
        <v>19</v>
      </c>
      <c r="N7" s="17" t="s">
        <v>19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8" t="n">
        <f aca="false">IF(A7="","",COUNTIF(C7:AG7,"x"))</f>
        <v>9</v>
      </c>
      <c r="AI7" s="19" t="n">
        <f aca="false">IF(OR(A7="",N(B7)=0),"",MIN(1,AH7/B7))</f>
        <v>0.45</v>
      </c>
      <c r="AJ7" s="20" t="str">
        <f aca="false">IF(A7="","",IF(AH7&gt;=N(B7),"Mål nået",""))</f>
        <v/>
      </c>
    </row>
    <row r="8" customFormat="false" ht="15" hidden="false" customHeight="false" outlineLevel="0" collapsed="false">
      <c r="A8" s="15" t="s">
        <v>22</v>
      </c>
      <c r="B8" s="16" t="n">
        <v>20</v>
      </c>
      <c r="C8" s="17"/>
      <c r="D8" s="17" t="s">
        <v>19</v>
      </c>
      <c r="E8" s="17"/>
      <c r="F8" s="17"/>
      <c r="G8" s="17" t="s">
        <v>19</v>
      </c>
      <c r="H8" s="17" t="s">
        <v>19</v>
      </c>
      <c r="I8" s="17" t="s">
        <v>19</v>
      </c>
      <c r="J8" s="17" t="s">
        <v>19</v>
      </c>
      <c r="K8" s="17" t="s">
        <v>19</v>
      </c>
      <c r="L8" s="17" t="s">
        <v>19</v>
      </c>
      <c r="M8" s="17"/>
      <c r="N8" s="17" t="s">
        <v>19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8" t="n">
        <f aca="false">IF(A8="","",COUNTIF(C8:AG8,"x"))</f>
        <v>8</v>
      </c>
      <c r="AI8" s="19" t="n">
        <f aca="false">IF(OR(A8="",N(B8)=0),"",MIN(1,AH8/B8))</f>
        <v>0.4</v>
      </c>
      <c r="AJ8" s="20" t="str">
        <f aca="false">IF(A8="","",IF(AH8&gt;=N(B8),"Mål nået",""))</f>
        <v/>
      </c>
    </row>
    <row r="9" customFormat="false" ht="15" hidden="false" customHeight="false" outlineLevel="0" collapsed="false">
      <c r="A9" s="15" t="s">
        <v>23</v>
      </c>
      <c r="B9" s="16" t="n">
        <v>12</v>
      </c>
      <c r="C9" s="17" t="s">
        <v>19</v>
      </c>
      <c r="D9" s="17" t="s">
        <v>19</v>
      </c>
      <c r="E9" s="17" t="s">
        <v>19</v>
      </c>
      <c r="F9" s="17" t="s">
        <v>19</v>
      </c>
      <c r="G9" s="17" t="s">
        <v>19</v>
      </c>
      <c r="H9" s="17" t="s">
        <v>19</v>
      </c>
      <c r="I9" s="17"/>
      <c r="J9" s="17" t="s">
        <v>19</v>
      </c>
      <c r="K9" s="17" t="s">
        <v>19</v>
      </c>
      <c r="L9" s="17" t="s">
        <v>19</v>
      </c>
      <c r="M9" s="17" t="s">
        <v>19</v>
      </c>
      <c r="N9" s="17" t="s">
        <v>19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8" t="n">
        <f aca="false">IF(A9="","",COUNTIF(C9:AG9,"x"))</f>
        <v>11</v>
      </c>
      <c r="AI9" s="19" t="n">
        <f aca="false">IF(OR(A9="",N(B9)=0),"",MIN(1,AH9/B9))</f>
        <v>0.916666666666667</v>
      </c>
      <c r="AJ9" s="20" t="str">
        <f aca="false">IF(A9="","",IF(AH9&gt;=N(B9),"Mål nået",""))</f>
        <v/>
      </c>
    </row>
    <row r="10" customFormat="false" ht="15" hidden="false" customHeight="false" outlineLevel="0" collapsed="false">
      <c r="A10" s="15" t="s">
        <v>24</v>
      </c>
      <c r="B10" s="16" t="n">
        <v>31</v>
      </c>
      <c r="C10" s="17" t="s">
        <v>19</v>
      </c>
      <c r="D10" s="17"/>
      <c r="E10" s="17" t="s">
        <v>19</v>
      </c>
      <c r="F10" s="17" t="s">
        <v>19</v>
      </c>
      <c r="G10" s="17"/>
      <c r="H10" s="17" t="s">
        <v>19</v>
      </c>
      <c r="I10" s="17" t="s">
        <v>19</v>
      </c>
      <c r="J10" s="17" t="s">
        <v>19</v>
      </c>
      <c r="K10" s="17"/>
      <c r="L10" s="17" t="s">
        <v>19</v>
      </c>
      <c r="M10" s="17" t="s">
        <v>19</v>
      </c>
      <c r="N10" s="17" t="s">
        <v>19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 t="n">
        <f aca="false">IF(A10="","",COUNTIF(C10:AG10,"x"))</f>
        <v>9</v>
      </c>
      <c r="AI10" s="19" t="n">
        <f aca="false">IF(OR(A10="",N(B10)=0),"",MIN(1,AH10/B10))</f>
        <v>0.290322580645161</v>
      </c>
      <c r="AJ10" s="20" t="str">
        <f aca="false">IF(A10="","",IF(AH10&gt;=N(B10),"Mål nået",""))</f>
        <v/>
      </c>
    </row>
    <row r="11" customFormat="false" ht="15" hidden="false" customHeight="false" outlineLevel="0" collapsed="false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8" t="str">
        <f aca="false">IF(A11="","",COUNTIF(C11:AG11,"x"))</f>
        <v/>
      </c>
      <c r="AI11" s="19" t="str">
        <f aca="false">IF(OR(A11="",N(B11)=0),"",MIN(1,AH11/B11))</f>
        <v/>
      </c>
      <c r="AJ11" s="20" t="str">
        <f aca="false">IF(A11="","",IF(AH11&gt;=N(B11),"Mål nået",""))</f>
        <v/>
      </c>
    </row>
    <row r="12" customFormat="false" ht="15" hidden="false" customHeight="false" outlineLevel="0" collapsed="false">
      <c r="A12" s="15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 t="str">
        <f aca="false">IF(A12="","",COUNTIF(C12:AG12,"x"))</f>
        <v/>
      </c>
      <c r="AI12" s="19" t="str">
        <f aca="false">IF(OR(A12="",N(B12)=0),"",MIN(1,AH12/B12))</f>
        <v/>
      </c>
      <c r="AJ12" s="20" t="str">
        <f aca="false">IF(A12="","",IF(AH12&gt;=N(B12),"Mål nået",""))</f>
        <v/>
      </c>
    </row>
    <row r="13" customFormat="false" ht="15" hidden="false" customHeight="false" outlineLevel="0" collapsed="false">
      <c r="A13" s="1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 t="str">
        <f aca="false">IF(A13="","",COUNTIF(C13:AG13,"x"))</f>
        <v/>
      </c>
      <c r="AI13" s="19" t="str">
        <f aca="false">IF(OR(A13="",N(B13)=0),"",MIN(1,AH13/B13))</f>
        <v/>
      </c>
      <c r="AJ13" s="20" t="str">
        <f aca="false">IF(A13="","",IF(AH13&gt;=N(B13),"Mål nået",""))</f>
        <v/>
      </c>
    </row>
    <row r="14" customFormat="false" ht="15" hidden="false" customHeight="false" outlineLevel="0" collapsed="false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 t="str">
        <f aca="false">IF(A14="","",COUNTIF(C14:AG14,"x"))</f>
        <v/>
      </c>
      <c r="AI14" s="19" t="str">
        <f aca="false">IF(OR(A14="",N(B14)=0),"",MIN(1,AH14/B14))</f>
        <v/>
      </c>
      <c r="AJ14" s="20" t="str">
        <f aca="false">IF(A14="","",IF(AH14&gt;=N(B14),"Mål nået",""))</f>
        <v/>
      </c>
    </row>
    <row r="15" customFormat="false" ht="15" hidden="false" customHeight="false" outlineLevel="0" collapsed="false">
      <c r="A15" s="15"/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 t="str">
        <f aca="false">IF(A15="","",COUNTIF(C15:AG15,"x"))</f>
        <v/>
      </c>
      <c r="AI15" s="19" t="str">
        <f aca="false">IF(OR(A15="",N(B15)=0),"",MIN(1,AH15/B15))</f>
        <v/>
      </c>
      <c r="AJ15" s="20" t="str">
        <f aca="false">IF(A15="","",IF(AH15&gt;=N(B15),"Mål nået",""))</f>
        <v/>
      </c>
    </row>
    <row r="16" customFormat="false" ht="15" hidden="false" customHeight="false" outlineLevel="0" collapsed="false">
      <c r="A16" s="15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 t="str">
        <f aca="false">IF(A16="","",COUNTIF(C16:AG16,"x"))</f>
        <v/>
      </c>
      <c r="AI16" s="19" t="str">
        <f aca="false">IF(OR(A16="",N(B16)=0),"",MIN(1,AH16/B16))</f>
        <v/>
      </c>
      <c r="AJ16" s="20" t="str">
        <f aca="false">IF(A16="","",IF(AH16&gt;=N(B16),"Mål nået",""))</f>
        <v/>
      </c>
    </row>
    <row r="18" customFormat="false" ht="15" hidden="false" customHeight="false" outlineLevel="0" collapsed="false">
      <c r="A18" s="6" t="s">
        <v>25</v>
      </c>
    </row>
  </sheetData>
  <mergeCells count="1">
    <mergeCell ref="B2:F2"/>
  </mergeCells>
  <conditionalFormatting sqref="C5:AG16">
    <cfRule type="cellIs" priority="2" operator="equal" aboveAverage="0" equalAverage="0" bottom="0" percent="0" rank="0" text="" dxfId="0">
      <formula>"x"</formula>
    </cfRule>
    <cfRule type="expression" priority="3" aboveAverage="0" equalAverage="0" bottom="0" percent="0" rank="0" text="" dxfId="1">
      <formula>C$4=""</formula>
    </cfRule>
  </conditionalFormatting>
  <conditionalFormatting sqref="AI5:AI16">
    <cfRule type="dataBar" priority="4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{8880E333-1AA7-4EDB-95EF-E8EFC4ADA363}</x14:id>
        </ext>
      </extLst>
    </cfRule>
  </conditionalFormatting>
  <conditionalFormatting sqref="AJ5:AJ16">
    <cfRule type="cellIs" priority="5" operator="equal" aboveAverage="0" equalAverage="0" bottom="0" percent="0" rank="0" text="" dxfId="2">
      <formula>"Mål nået"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80E333-1AA7-4EDB-95EF-E8EFC4ADA363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AI5:AI16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2026-10-17T16:14:51Z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