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Lønseddel" sheetId="2" state="visible" r:id="rId2"/>
    <sheet xmlns:r="http://schemas.openxmlformats.org/officeDocument/2006/relationships" name="År til dato" sheetId="3" state="visible" r:id="rId3"/>
  </sheets>
  <definedNames>
    <definedName name="_xlnm.Print_Area" localSheetId="1">'Lønseddel'!$A$1:$D$33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kr.&quot;"/>
    <numFmt numFmtId="165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2A6F55"/>
    </font>
    <font>
      <i val="1"/>
      <color rgb="005C6B64"/>
      <sz val="9"/>
    </font>
    <font>
      <b val="1"/>
      <color rgb="00FFFFFF"/>
      <sz val="11"/>
    </font>
    <font>
      <b val="1"/>
      <color rgb="0016241E"/>
    </font>
    <font>
      <b val="1"/>
      <color rgb="00FFFFFF"/>
      <sz val="13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2A6F55"/>
      </patternFill>
    </fill>
    <fill>
      <patternFill patternType="solid">
        <fgColor rgb="00E8F1EC"/>
      </patternFill>
    </fill>
  </fills>
  <borders count="6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  <border>
      <left/>
      <right/>
      <top style="thin">
        <color rgb="00DDE5E0"/>
      </top>
      <bottom/>
      <diagonal/>
    </border>
    <border>
      <left/>
      <right style="thin">
        <color rgb="00DDE5E0"/>
      </right>
      <top style="thin">
        <color rgb="00DDE5E0"/>
      </top>
      <bottom/>
      <diagonal/>
    </border>
    <border>
      <left/>
      <right/>
      <top style="thin">
        <color rgb="00DDE5E0"/>
      </top>
      <bottom style="thin">
        <color rgb="00DDE5E0"/>
      </bottom>
      <diagonal/>
    </border>
    <border>
      <left/>
      <right style="thin">
        <color rgb="00DDE5E0"/>
      </right>
      <top style="thin">
        <color rgb="00DDE5E0"/>
      </top>
      <bottom style="thin">
        <color rgb="00DDE5E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49" fontId="0" fillId="3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4" fontId="0" fillId="3" borderId="1" applyAlignment="1" pivotButton="0" quotePrefix="0" xfId="0">
      <alignment horizontal="right" vertical="center"/>
    </xf>
    <xf numFmtId="164" fontId="0" fillId="3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0" fillId="5" borderId="0" pivotButton="0" quotePrefix="0" xfId="0"/>
    <xf numFmtId="164" fontId="7" fillId="5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vertical="top" wrapText="1"/>
    </xf>
    <xf numFmtId="3" fontId="3" fillId="0" borderId="1" applyAlignment="1" pivotButton="0" quotePrefix="0" xfId="0">
      <alignment horizontal="right" vertical="center"/>
    </xf>
    <xf numFmtId="0" fontId="8" fillId="2" borderId="0" pivotButton="0" quotePrefix="0" xfId="0"/>
    <xf numFmtId="0" fontId="0" fillId="2" borderId="0" pivotButton="0" quotePrefix="0" xfId="0"/>
    <xf numFmtId="164" fontId="8" fillId="2" borderId="0" pivotButton="0" quotePrefix="0" xfId="0"/>
    <xf numFmtId="164" fontId="7" fillId="0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Lønseddel-skabelon</t>
        </is>
      </c>
    </row>
    <row r="3">
      <c r="B3" s="2" t="inlineStr">
        <is>
          <t>Lav en korrekt dansk lønseddel på få minutter – til månedsløn og timeløn.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Gå til fanen 'Lønseddel' og udfyld firma, medarbejder og lønperiode øverst.</t>
        </is>
      </c>
    </row>
    <row r="7" ht="30" customHeight="1">
      <c r="B7" s="4" t="inlineStr">
        <is>
          <t>2. Udfyld de gule felter under 'Dine tal': lønform, løn, pension, ATP, trækprocent og månedsfradrag.</t>
        </is>
      </c>
    </row>
    <row r="8" ht="30" customHeight="1">
      <c r="B8" s="4" t="inlineStr">
        <is>
          <t>3. Lønsedlen beregner bruttoløn, AM-bidrag (8 %), A-skat og nettoløn automatisk.</t>
        </is>
      </c>
    </row>
    <row r="9" ht="30" customHeight="1">
      <c r="B9" s="4" t="inlineStr">
        <is>
          <t>4. Print eller gem som PDF (printområdet er sat op til kun at tage lønsedlen med).</t>
        </is>
      </c>
    </row>
    <row r="10" ht="30" customHeight="1">
      <c r="B10" s="4" t="inlineStr">
        <is>
          <t>5. Brug fanen 'År til dato' til at samle årets lønninger og se totalerne.</t>
        </is>
      </c>
    </row>
    <row r="12">
      <c r="B12" s="3" t="inlineStr">
        <is>
          <t>TIPS</t>
        </is>
      </c>
    </row>
    <row r="13" ht="30" customHeight="1">
      <c r="B13" s="4" t="inlineStr">
        <is>
          <t>Trækprocent og fradrag finder du på medarbejderens skattekort via eIndkomst.</t>
        </is>
      </c>
    </row>
    <row r="14" ht="30" customHeight="1">
      <c r="B14" s="4" t="inlineStr">
        <is>
          <t>ATP for fuldtid er ca. 99 kr. (medarbejder) og 198 kr. (arbejdsgiver) pr. måned – tjek altid aktuelle satser på atp.dk.</t>
        </is>
      </c>
    </row>
    <row r="15" ht="30" customHeight="1">
      <c r="B15" s="4" t="inlineStr">
        <is>
          <t>Skabelonen er et hjælpeværktøj. Selve indberetningen af løn sker altid i eIndkomst.</t>
        </is>
      </c>
    </row>
    <row r="17">
      <c r="B17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17" customWidth="1" min="4" max="4"/>
    <col width="3" customWidth="1" min="5" max="5"/>
    <col width="30" customWidth="1" min="6" max="6"/>
    <col width="16" customWidth="1" min="7" max="7"/>
  </cols>
  <sheetData>
    <row r="1" ht="32" customHeight="1">
      <c r="A1" s="6" t="inlineStr">
        <is>
          <t>LØNSEDDEL</t>
        </is>
      </c>
    </row>
    <row r="2">
      <c r="A2" s="7" t="inlineStr">
        <is>
          <t>Udfyld de gule felter til højre – lønsedlen til venstre regner sig selv ud og er klar til print.</t>
        </is>
      </c>
    </row>
    <row r="3">
      <c r="A3" s="8" t="inlineStr">
        <is>
          <t xml:space="preserve">Firma: </t>
        </is>
      </c>
      <c r="B3" s="9" t="inlineStr">
        <is>
          <t>Firmanavn ApS</t>
        </is>
      </c>
      <c r="C3" s="10" t="n"/>
      <c r="D3" s="11" t="n"/>
      <c r="F3" s="12" t="inlineStr">
        <is>
          <t>DINE TAL (gule felter)</t>
        </is>
      </c>
    </row>
    <row r="4">
      <c r="A4" s="8" t="inlineStr">
        <is>
          <t xml:space="preserve">CVR-nr.: </t>
        </is>
      </c>
      <c r="B4" s="9" t="inlineStr">
        <is>
          <t>12345678</t>
        </is>
      </c>
      <c r="C4" s="10" t="n"/>
      <c r="D4" s="11" t="n"/>
      <c r="F4" s="8" t="inlineStr">
        <is>
          <t>Lønform</t>
        </is>
      </c>
      <c r="G4" s="9" t="inlineStr">
        <is>
          <t>Månedsløn</t>
        </is>
      </c>
    </row>
    <row r="5">
      <c r="A5" s="8" t="inlineStr">
        <is>
          <t xml:space="preserve">Adresse: </t>
        </is>
      </c>
      <c r="B5" s="9" t="inlineStr">
        <is>
          <t>Eksempelvej 1, 8000 Aarhus C</t>
        </is>
      </c>
      <c r="C5" s="10" t="n"/>
      <c r="D5" s="11" t="n"/>
      <c r="F5" s="8" t="inlineStr">
        <is>
          <t>Timer i perioden (timeløn)</t>
        </is>
      </c>
      <c r="G5" s="13" t="n">
        <v>160.33</v>
      </c>
    </row>
    <row r="6">
      <c r="A6" s="8" t="inlineStr">
        <is>
          <t>Medarbejder</t>
        </is>
      </c>
      <c r="B6" s="9" t="inlineStr">
        <is>
          <t>Navn Navnesen</t>
        </is>
      </c>
      <c r="C6" s="10" t="n"/>
      <c r="D6" s="11" t="n"/>
      <c r="F6" s="8" t="inlineStr">
        <is>
          <t>Timesats (timeløn)</t>
        </is>
      </c>
      <c r="G6" s="14" t="n">
        <v>200</v>
      </c>
    </row>
    <row r="7">
      <c r="A7" s="8" t="inlineStr">
        <is>
          <t>Medarbejdernr. / CPR (sidste 4)</t>
        </is>
      </c>
      <c r="B7" s="9" t="inlineStr">
        <is>
          <t>XXXX</t>
        </is>
      </c>
      <c r="C7" s="10" t="n"/>
      <c r="D7" s="11" t="n"/>
      <c r="F7" s="8" t="inlineStr">
        <is>
          <t>Månedsløn</t>
        </is>
      </c>
      <c r="G7" s="14" t="n">
        <v>32000</v>
      </c>
    </row>
    <row r="8">
      <c r="A8" s="8" t="inlineStr">
        <is>
          <t>Lønperiode</t>
        </is>
      </c>
      <c r="B8" s="9" t="inlineStr">
        <is>
          <t>01.01.2027 – 31.01.2027</t>
        </is>
      </c>
      <c r="C8" s="10" t="n"/>
      <c r="D8" s="11" t="n"/>
    </row>
    <row r="9">
      <c r="A9" s="8" t="inlineStr">
        <is>
          <t>Udbetalingsdato</t>
        </is>
      </c>
      <c r="B9" s="9" t="inlineStr">
        <is>
          <t>31.01.2027</t>
        </is>
      </c>
      <c r="C9" s="10" t="n"/>
      <c r="D9" s="11" t="n"/>
      <c r="F9" s="8" t="inlineStr">
        <is>
          <t>Overtid – timer</t>
        </is>
      </c>
      <c r="G9" s="13" t="n">
        <v>0</v>
      </c>
    </row>
    <row r="10">
      <c r="F10" s="8" t="inlineStr">
        <is>
          <t>Overtid – sats pr. time</t>
        </is>
      </c>
      <c r="G10" s="14" t="n">
        <v>300</v>
      </c>
    </row>
    <row r="11">
      <c r="A11" s="15" t="inlineStr">
        <is>
          <t>Tekst</t>
        </is>
      </c>
      <c r="B11" s="15" t="inlineStr">
        <is>
          <t>Antal</t>
        </is>
      </c>
      <c r="C11" s="15" t="inlineStr">
        <is>
          <t>Sats</t>
        </is>
      </c>
      <c r="D11" s="15" t="inlineStr">
        <is>
          <t>Beløb</t>
        </is>
      </c>
      <c r="F11" s="8" t="inlineStr">
        <is>
          <t>Tillæg (fx genetillæg, bonus)</t>
        </is>
      </c>
      <c r="G11" s="14" t="n">
        <v>0</v>
      </c>
    </row>
    <row r="12">
      <c r="A12" s="8" t="inlineStr">
        <is>
          <t>Grundløn</t>
        </is>
      </c>
      <c r="B12" s="16">
        <f>IF($G$4="Timeløn",$G$5,"")</f>
        <v/>
      </c>
      <c r="C12" s="17">
        <f>IF($G$4="Timeløn",$G$6,"")</f>
        <v/>
      </c>
      <c r="D12" s="17">
        <f>IF($G$4="Timeløn",ROUND($G$5*$G$6,2),$G$7)</f>
        <v/>
      </c>
      <c r="F12" s="8" t="inlineStr">
        <is>
          <t>Egen pension (%)</t>
        </is>
      </c>
      <c r="G12" s="18" t="n">
        <v>0.04</v>
      </c>
    </row>
    <row r="13">
      <c r="A13" s="8" t="inlineStr">
        <is>
          <t>Overtid</t>
        </is>
      </c>
      <c r="B13" s="16">
        <f>IF($G$9=0,"",$G$9)</f>
        <v/>
      </c>
      <c r="C13" s="17">
        <f>IF($G$9=0,"",$G$10)</f>
        <v/>
      </c>
      <c r="D13" s="17">
        <f>ROUND($G$9*$G$10,2)</f>
        <v/>
      </c>
      <c r="F13" s="8" t="inlineStr">
        <is>
          <t>Arbejdsgiverpension (%)</t>
        </is>
      </c>
      <c r="G13" s="18" t="n">
        <v>0.08</v>
      </c>
    </row>
    <row r="14">
      <c r="A14" s="8" t="inlineStr">
        <is>
          <t>Tillæg</t>
        </is>
      </c>
      <c r="D14" s="17">
        <f>$G$11</f>
        <v/>
      </c>
      <c r="F14" s="8" t="inlineStr">
        <is>
          <t>ATP – medarbejderandel</t>
        </is>
      </c>
      <c r="G14" s="14" t="n">
        <v>99</v>
      </c>
    </row>
    <row r="15">
      <c r="A15" s="19" t="inlineStr">
        <is>
          <t>Bruttoløn (A-indkomst)</t>
        </is>
      </c>
      <c r="B15" s="20" t="n"/>
      <c r="C15" s="20" t="n"/>
      <c r="D15" s="21">
        <f>SUM(D12:D14)</f>
        <v/>
      </c>
      <c r="F15" s="8" t="inlineStr">
        <is>
          <t>Trækprocent (skattekort)</t>
        </is>
      </c>
      <c r="G15" s="18" t="n">
        <v>0.37</v>
      </c>
    </row>
    <row r="16">
      <c r="A16" s="8" t="inlineStr">
        <is>
          <t>Pension, egen andel</t>
        </is>
      </c>
      <c r="C16" s="22">
        <f>$G$12</f>
        <v/>
      </c>
      <c r="D16" s="17">
        <f>-ROUND(D15*$G$12,2)</f>
        <v/>
      </c>
      <c r="F16" s="8" t="inlineStr">
        <is>
          <t>Månedsfradrag (skattekort)</t>
        </is>
      </c>
      <c r="G16" s="14" t="n">
        <v>4500</v>
      </c>
    </row>
    <row r="17">
      <c r="A17" s="8" t="inlineStr">
        <is>
          <t>ATP-bidrag</t>
        </is>
      </c>
      <c r="D17" s="17">
        <f>-$G$14</f>
        <v/>
      </c>
    </row>
    <row r="18" ht="40" customHeight="1">
      <c r="A18" s="19" t="inlineStr">
        <is>
          <t>AM-grundlag</t>
        </is>
      </c>
      <c r="B18" s="20" t="n"/>
      <c r="C18" s="20" t="n"/>
      <c r="D18" s="21">
        <f>D15+D16+D17</f>
        <v/>
      </c>
      <c r="F18" s="23" t="inlineStr">
        <is>
          <t>Trækprocent og månedsfradrag står på medarbejderens skattekort (eIndkomst / forskudsopgørelse).</t>
        </is>
      </c>
    </row>
    <row r="19">
      <c r="A19" s="8" t="inlineStr">
        <is>
          <t>AM-bidrag</t>
        </is>
      </c>
      <c r="C19" s="22">
        <f>0.08</f>
        <v/>
      </c>
      <c r="D19" s="17">
        <f>-ROUND(D18*0.08,2)</f>
        <v/>
      </c>
    </row>
    <row r="20">
      <c r="A20" s="8" t="inlineStr">
        <is>
          <t>A-skat (efter fradrag)</t>
        </is>
      </c>
      <c r="B20" s="24">
        <f>$G$16</f>
        <v/>
      </c>
      <c r="C20" s="22">
        <f>$G$15</f>
        <v/>
      </c>
      <c r="D20" s="17">
        <f>-ROUND(MAX(0,D18+D19-$G$16)*$G$15,2)</f>
        <v/>
      </c>
    </row>
    <row r="22" ht="26" customHeight="1">
      <c r="A22" s="25" t="inlineStr">
        <is>
          <t>NETTOLØN TIL UDBETALING</t>
        </is>
      </c>
      <c r="B22" s="26" t="n"/>
      <c r="C22" s="26" t="n"/>
      <c r="D22" s="27">
        <f>D18+D19+D20</f>
        <v/>
      </c>
    </row>
    <row r="24">
      <c r="A24" s="12" t="inlineStr">
        <is>
          <t>Arbejdsgiverbetalt (trækkes ikke fra lønnen)</t>
        </is>
      </c>
    </row>
    <row r="25">
      <c r="A25" s="8" t="inlineStr">
        <is>
          <t>Arbejdsgiverpension</t>
        </is>
      </c>
      <c r="C25" s="22">
        <f>$G$13</f>
        <v/>
      </c>
      <c r="D25" s="17">
        <f>ROUND(D15*$G$13,2)</f>
        <v/>
      </c>
    </row>
    <row r="26">
      <c r="A26" s="8" t="inlineStr">
        <is>
          <t>ATP – arbejdsgiverandel</t>
        </is>
      </c>
      <c r="D26" s="17">
        <f>$G$14*2</f>
        <v/>
      </c>
    </row>
    <row r="27">
      <c r="A27" s="8" t="inlineStr">
        <is>
          <t>Samlet pension indbetalt</t>
        </is>
      </c>
      <c r="D27" s="28">
        <f>-D16+D25</f>
        <v/>
      </c>
    </row>
    <row r="29">
      <c r="A29" s="12" t="inlineStr">
        <is>
          <t>Ferie</t>
        </is>
      </c>
    </row>
    <row r="30">
      <c r="A30" s="8" t="inlineStr">
        <is>
          <t>Optjente feriedage i perioden</t>
        </is>
      </c>
      <c r="D30" s="29">
        <f>2.08</f>
        <v/>
      </c>
    </row>
    <row r="31">
      <c r="A31" s="8" t="inlineStr">
        <is>
          <t>Feriepenge 12,5 % (timeløn → FerieKonto)</t>
        </is>
      </c>
      <c r="D31" s="17">
        <f>IF($G$4="Timeløn",ROUND(D15*0.125,2),0)</f>
        <v/>
      </c>
    </row>
    <row r="33">
      <c r="A33" s="8" t="inlineStr">
        <is>
          <t>Udbetales til konto (reg.nr. / konto)</t>
        </is>
      </c>
      <c r="B33" s="9" t="inlineStr">
        <is>
          <t>1234 / 0001234567</t>
        </is>
      </c>
      <c r="C33" s="10" t="n"/>
      <c r="D33" s="11" t="n"/>
    </row>
  </sheetData>
  <mergeCells count="10">
    <mergeCell ref="B33:D33"/>
    <mergeCell ref="A1:D1"/>
    <mergeCell ref="B3:D3"/>
    <mergeCell ref="B5:D5"/>
    <mergeCell ref="B8:D8"/>
    <mergeCell ref="B4:D4"/>
    <mergeCell ref="B9:D9"/>
    <mergeCell ref="A2:D2"/>
    <mergeCell ref="B7:D7"/>
    <mergeCell ref="B6:D6"/>
  </mergeCells>
  <dataValidations count="1">
    <dataValidation sqref="G4" showDropDown="0" showInputMessage="0" showErrorMessage="0" allowBlank="0" type="list">
      <formula1>"Månedsløn,Timeløn"</formula1>
    </dataValidation>
  </dataValidation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5" customWidth="1" min="3" max="3"/>
    <col width="12" customWidth="1" min="4" max="4"/>
    <col width="15" customWidth="1" min="5" max="5"/>
    <col width="15" customWidth="1" min="6" max="6"/>
    <col width="16" customWidth="1" min="7" max="7"/>
  </cols>
  <sheetData>
    <row r="1" ht="32" customHeight="1">
      <c r="A1" s="6" t="inlineStr">
        <is>
          <t>Lønoversigt – år til dato</t>
        </is>
      </c>
    </row>
    <row r="2">
      <c r="A2" s="7" t="inlineStr">
        <is>
          <t>Skriv bruttolønnen for hver måned. Pension, ATP, AM-bidrag og skat bruger satserne fra fanen Lønseddel.</t>
        </is>
      </c>
    </row>
    <row r="4">
      <c r="A4" s="15" t="inlineStr">
        <is>
          <t>Måned</t>
        </is>
      </c>
      <c r="B4" s="15" t="inlineStr">
        <is>
          <t>Bruttoløn</t>
        </is>
      </c>
      <c r="C4" s="15" t="inlineStr">
        <is>
          <t>Egen pension</t>
        </is>
      </c>
      <c r="D4" s="15" t="inlineStr">
        <is>
          <t>ATP</t>
        </is>
      </c>
      <c r="E4" s="15" t="inlineStr">
        <is>
          <t>AM-bidrag</t>
        </is>
      </c>
      <c r="F4" s="15" t="inlineStr">
        <is>
          <t>A-skat</t>
        </is>
      </c>
      <c r="G4" s="15" t="inlineStr">
        <is>
          <t>Nettoløn</t>
        </is>
      </c>
    </row>
    <row r="5">
      <c r="A5" s="8" t="inlineStr">
        <is>
          <t>Januar</t>
        </is>
      </c>
      <c r="B5" s="14">
        <f>Lønseddel!D15</f>
        <v/>
      </c>
      <c r="C5" s="17">
        <f>IF(B5="","",ROUND(B5*Lønseddel!$G$12,2))</f>
        <v/>
      </c>
      <c r="D5" s="17">
        <f>IF(B5="","",Lønseddel!$G$14)</f>
        <v/>
      </c>
      <c r="E5" s="17">
        <f>IF(B5="","",ROUND((B5-C5-D5)*0.08,2))</f>
        <v/>
      </c>
      <c r="F5" s="17">
        <f>IF(B5="","",ROUND(MAX(0,B5-C5-D5-E5-Lønseddel!$G$16)*Lønseddel!$G$15,2))</f>
        <v/>
      </c>
      <c r="G5" s="17">
        <f>IF(B5="","",B5-C5-D5-E5-F5)</f>
        <v/>
      </c>
    </row>
    <row r="6">
      <c r="A6" s="8" t="inlineStr">
        <is>
          <t>Februar</t>
        </is>
      </c>
      <c r="B6" s="14" t="n"/>
      <c r="C6" s="17">
        <f>IF(B6="","",ROUND(B6*Lønseddel!$G$12,2))</f>
        <v/>
      </c>
      <c r="D6" s="17">
        <f>IF(B6="","",Lønseddel!$G$14)</f>
        <v/>
      </c>
      <c r="E6" s="17">
        <f>IF(B6="","",ROUND((B6-C6-D6)*0.08,2))</f>
        <v/>
      </c>
      <c r="F6" s="17">
        <f>IF(B6="","",ROUND(MAX(0,B6-C6-D6-E6-Lønseddel!$G$16)*Lønseddel!$G$15,2))</f>
        <v/>
      </c>
      <c r="G6" s="17">
        <f>IF(B6="","",B6-C6-D6-E6-F6)</f>
        <v/>
      </c>
    </row>
    <row r="7">
      <c r="A7" s="8" t="inlineStr">
        <is>
          <t>Marts</t>
        </is>
      </c>
      <c r="B7" s="14" t="n"/>
      <c r="C7" s="17">
        <f>IF(B7="","",ROUND(B7*Lønseddel!$G$12,2))</f>
        <v/>
      </c>
      <c r="D7" s="17">
        <f>IF(B7="","",Lønseddel!$G$14)</f>
        <v/>
      </c>
      <c r="E7" s="17">
        <f>IF(B7="","",ROUND((B7-C7-D7)*0.08,2))</f>
        <v/>
      </c>
      <c r="F7" s="17">
        <f>IF(B7="","",ROUND(MAX(0,B7-C7-D7-E7-Lønseddel!$G$16)*Lønseddel!$G$15,2))</f>
        <v/>
      </c>
      <c r="G7" s="17">
        <f>IF(B7="","",B7-C7-D7-E7-F7)</f>
        <v/>
      </c>
    </row>
    <row r="8">
      <c r="A8" s="8" t="inlineStr">
        <is>
          <t>April</t>
        </is>
      </c>
      <c r="B8" s="14" t="n"/>
      <c r="C8" s="17">
        <f>IF(B8="","",ROUND(B8*Lønseddel!$G$12,2))</f>
        <v/>
      </c>
      <c r="D8" s="17">
        <f>IF(B8="","",Lønseddel!$G$14)</f>
        <v/>
      </c>
      <c r="E8" s="17">
        <f>IF(B8="","",ROUND((B8-C8-D8)*0.08,2))</f>
        <v/>
      </c>
      <c r="F8" s="17">
        <f>IF(B8="","",ROUND(MAX(0,B8-C8-D8-E8-Lønseddel!$G$16)*Lønseddel!$G$15,2))</f>
        <v/>
      </c>
      <c r="G8" s="17">
        <f>IF(B8="","",B8-C8-D8-E8-F8)</f>
        <v/>
      </c>
    </row>
    <row r="9">
      <c r="A9" s="8" t="inlineStr">
        <is>
          <t>Maj</t>
        </is>
      </c>
      <c r="B9" s="14" t="n"/>
      <c r="C9" s="17">
        <f>IF(B9="","",ROUND(B9*Lønseddel!$G$12,2))</f>
        <v/>
      </c>
      <c r="D9" s="17">
        <f>IF(B9="","",Lønseddel!$G$14)</f>
        <v/>
      </c>
      <c r="E9" s="17">
        <f>IF(B9="","",ROUND((B9-C9-D9)*0.08,2))</f>
        <v/>
      </c>
      <c r="F9" s="17">
        <f>IF(B9="","",ROUND(MAX(0,B9-C9-D9-E9-Lønseddel!$G$16)*Lønseddel!$G$15,2))</f>
        <v/>
      </c>
      <c r="G9" s="17">
        <f>IF(B9="","",B9-C9-D9-E9-F9)</f>
        <v/>
      </c>
    </row>
    <row r="10">
      <c r="A10" s="8" t="inlineStr">
        <is>
          <t>Juni</t>
        </is>
      </c>
      <c r="B10" s="14" t="n"/>
      <c r="C10" s="17">
        <f>IF(B10="","",ROUND(B10*Lønseddel!$G$12,2))</f>
        <v/>
      </c>
      <c r="D10" s="17">
        <f>IF(B10="","",Lønseddel!$G$14)</f>
        <v/>
      </c>
      <c r="E10" s="17">
        <f>IF(B10="","",ROUND((B10-C10-D10)*0.08,2))</f>
        <v/>
      </c>
      <c r="F10" s="17">
        <f>IF(B10="","",ROUND(MAX(0,B10-C10-D10-E10-Lønseddel!$G$16)*Lønseddel!$G$15,2))</f>
        <v/>
      </c>
      <c r="G10" s="17">
        <f>IF(B10="","",B10-C10-D10-E10-F10)</f>
        <v/>
      </c>
    </row>
    <row r="11">
      <c r="A11" s="8" t="inlineStr">
        <is>
          <t>Juli</t>
        </is>
      </c>
      <c r="B11" s="14" t="n"/>
      <c r="C11" s="17">
        <f>IF(B11="","",ROUND(B11*Lønseddel!$G$12,2))</f>
        <v/>
      </c>
      <c r="D11" s="17">
        <f>IF(B11="","",Lønseddel!$G$14)</f>
        <v/>
      </c>
      <c r="E11" s="17">
        <f>IF(B11="","",ROUND((B11-C11-D11)*0.08,2))</f>
        <v/>
      </c>
      <c r="F11" s="17">
        <f>IF(B11="","",ROUND(MAX(0,B11-C11-D11-E11-Lønseddel!$G$16)*Lønseddel!$G$15,2))</f>
        <v/>
      </c>
      <c r="G11" s="17">
        <f>IF(B11="","",B11-C11-D11-E11-F11)</f>
        <v/>
      </c>
    </row>
    <row r="12">
      <c r="A12" s="8" t="inlineStr">
        <is>
          <t>August</t>
        </is>
      </c>
      <c r="B12" s="14" t="n"/>
      <c r="C12" s="17">
        <f>IF(B12="","",ROUND(B12*Lønseddel!$G$12,2))</f>
        <v/>
      </c>
      <c r="D12" s="17">
        <f>IF(B12="","",Lønseddel!$G$14)</f>
        <v/>
      </c>
      <c r="E12" s="17">
        <f>IF(B12="","",ROUND((B12-C12-D12)*0.08,2))</f>
        <v/>
      </c>
      <c r="F12" s="17">
        <f>IF(B12="","",ROUND(MAX(0,B12-C12-D12-E12-Lønseddel!$G$16)*Lønseddel!$G$15,2))</f>
        <v/>
      </c>
      <c r="G12" s="17">
        <f>IF(B12="","",B12-C12-D12-E12-F12)</f>
        <v/>
      </c>
    </row>
    <row r="13">
      <c r="A13" s="8" t="inlineStr">
        <is>
          <t>September</t>
        </is>
      </c>
      <c r="B13" s="14" t="n"/>
      <c r="C13" s="17">
        <f>IF(B13="","",ROUND(B13*Lønseddel!$G$12,2))</f>
        <v/>
      </c>
      <c r="D13" s="17">
        <f>IF(B13="","",Lønseddel!$G$14)</f>
        <v/>
      </c>
      <c r="E13" s="17">
        <f>IF(B13="","",ROUND((B13-C13-D13)*0.08,2))</f>
        <v/>
      </c>
      <c r="F13" s="17">
        <f>IF(B13="","",ROUND(MAX(0,B13-C13-D13-E13-Lønseddel!$G$16)*Lønseddel!$G$15,2))</f>
        <v/>
      </c>
      <c r="G13" s="17">
        <f>IF(B13="","",B13-C13-D13-E13-F13)</f>
        <v/>
      </c>
    </row>
    <row r="14">
      <c r="A14" s="8" t="inlineStr">
        <is>
          <t>Oktober</t>
        </is>
      </c>
      <c r="B14" s="14" t="n"/>
      <c r="C14" s="17">
        <f>IF(B14="","",ROUND(B14*Lønseddel!$G$12,2))</f>
        <v/>
      </c>
      <c r="D14" s="17">
        <f>IF(B14="","",Lønseddel!$G$14)</f>
        <v/>
      </c>
      <c r="E14" s="17">
        <f>IF(B14="","",ROUND((B14-C14-D14)*0.08,2))</f>
        <v/>
      </c>
      <c r="F14" s="17">
        <f>IF(B14="","",ROUND(MAX(0,B14-C14-D14-E14-Lønseddel!$G$16)*Lønseddel!$G$15,2))</f>
        <v/>
      </c>
      <c r="G14" s="17">
        <f>IF(B14="","",B14-C14-D14-E14-F14)</f>
        <v/>
      </c>
    </row>
    <row r="15">
      <c r="A15" s="8" t="inlineStr">
        <is>
          <t>November</t>
        </is>
      </c>
      <c r="B15" s="14" t="n"/>
      <c r="C15" s="17">
        <f>IF(B15="","",ROUND(B15*Lønseddel!$G$12,2))</f>
        <v/>
      </c>
      <c r="D15" s="17">
        <f>IF(B15="","",Lønseddel!$G$14)</f>
        <v/>
      </c>
      <c r="E15" s="17">
        <f>IF(B15="","",ROUND((B15-C15-D15)*0.08,2))</f>
        <v/>
      </c>
      <c r="F15" s="17">
        <f>IF(B15="","",ROUND(MAX(0,B15-C15-D15-E15-Lønseddel!$G$16)*Lønseddel!$G$15,2))</f>
        <v/>
      </c>
      <c r="G15" s="17">
        <f>IF(B15="","",B15-C15-D15-E15-F15)</f>
        <v/>
      </c>
    </row>
    <row r="16">
      <c r="A16" s="8" t="inlineStr">
        <is>
          <t>December</t>
        </is>
      </c>
      <c r="B16" s="14" t="n"/>
      <c r="C16" s="17">
        <f>IF(B16="","",ROUND(B16*Lønseddel!$G$12,2))</f>
        <v/>
      </c>
      <c r="D16" s="17">
        <f>IF(B16="","",Lønseddel!$G$14)</f>
        <v/>
      </c>
      <c r="E16" s="17">
        <f>IF(B16="","",ROUND((B16-C16-D16)*0.08,2))</f>
        <v/>
      </c>
      <c r="F16" s="17">
        <f>IF(B16="","",ROUND(MAX(0,B16-C16-D16-E16-Lønseddel!$G$16)*Lønseddel!$G$15,2))</f>
        <v/>
      </c>
      <c r="G16" s="17">
        <f>IF(B16="","",B16-C16-D16-E16-F16)</f>
        <v/>
      </c>
    </row>
    <row r="17">
      <c r="A17" s="19" t="inlineStr">
        <is>
          <t>I alt</t>
        </is>
      </c>
      <c r="B17" s="21">
        <f>SUM(B5:B16)</f>
        <v/>
      </c>
      <c r="C17" s="21">
        <f>SUM(C5:C16)</f>
        <v/>
      </c>
      <c r="D17" s="21">
        <f>SUM(D5:D16)</f>
        <v/>
      </c>
      <c r="E17" s="21">
        <f>SUM(E5:E16)</f>
        <v/>
      </c>
      <c r="F17" s="21">
        <f>SUM(F5:F16)</f>
        <v/>
      </c>
      <c r="G17" s="21">
        <f>SUM(G5:G16)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2026-10-23T05:47:25Z</dcterms:created>
  <dcterms:modified xmlns:dcterms="http://purl.org/dc/terms/" xmlns:xsi="http://www.w3.org/2001/XMLSchema-instance" xsi:type="dcterms:W3CDTF">2026-10-23T05:47:25Z</dcterms:modified>
</cp:coreProperties>
</file>