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Lønliste" sheetId="2" state="visible" r:id="rId2"/>
    <sheet xmlns:r="http://schemas.openxmlformats.org/officeDocument/2006/relationships" name="eIndkomst &amp; afstemning" sheetId="3" state="visible" r:id="rId3"/>
    <sheet xmlns:r="http://schemas.openxmlformats.org/officeDocument/2006/relationships" name="Tjekliste lønkørse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kr.&quot;"/>
    <numFmt numFmtId="165" formatCode="0.0%"/>
    <numFmt numFmtId="166" formatCode="dd-mm-yyyy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b val="1"/>
      <color rgb="0016241E"/>
    </font>
    <font>
      <b val="1"/>
    </font>
    <font>
      <i val="1"/>
      <color rgb="005C6B64"/>
      <sz val="9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49" fontId="0" fillId="4" borderId="1" applyAlignment="1" pivotButton="0" quotePrefix="0" xfId="0">
      <alignment horizontal="right" vertical="center"/>
    </xf>
    <xf numFmtId="4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5" borderId="0" applyAlignment="1" pivotButton="0" quotePrefix="0" xfId="0">
      <alignment horizontal="left" vertical="center"/>
    </xf>
    <xf numFmtId="0" fontId="0" fillId="5" borderId="0" pivotButton="0" quotePrefix="0" xfId="0"/>
    <xf numFmtId="164" fontId="5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49" fontId="5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166" fontId="0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8D7DA"/>
        </patternFill>
      </fill>
    </dxf>
    <dxf>
      <font>
        <b val="1"/>
        <color rgb="002A6F55"/>
      </font>
      <fill>
        <patternFill patternType="solid">
          <fgColor rgb="00E8F1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Lønkørsel &amp; lønafstemning</t>
        </is>
      </c>
    </row>
    <row r="3">
      <c r="B3" s="2" t="inlineStr">
        <is>
          <t>Lønliste for flere medarbejdere, afstemning mod eIndkomst og bogføring samt tjekliste.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Fanen 'Lønliste': skriv én medarbejder pr. linje med lønform, løn, pension, ATP, trækprocent og fradrag.</t>
        </is>
      </c>
    </row>
    <row r="7" ht="30" customHeight="1">
      <c r="B7" s="4" t="inlineStr">
        <is>
          <t>2. Bruttoløn, AM-bidrag, A-skat, nettoløn og samlet lønomkostning regnes automatisk – med totaler nederst.</t>
        </is>
      </c>
    </row>
    <row r="8" ht="30" customHeight="1">
      <c r="B8" s="4" t="inlineStr">
        <is>
          <t>3. Fanen 'eIndkomst &amp; afstemning': skriv de beløb, du har indberettet og bogført, og se om de stemmer.</t>
        </is>
      </c>
    </row>
    <row r="9" ht="30" customHeight="1">
      <c r="B9" s="4" t="inlineStr">
        <is>
          <t>4. Fanen 'Tjekliste lønkørsel': følg trinene hver måned, så du ikke glemmer noget.</t>
        </is>
      </c>
    </row>
    <row r="11">
      <c r="B11" s="3" t="inlineStr">
        <is>
          <t>TIPS</t>
        </is>
      </c>
    </row>
    <row r="12" ht="30" customHeight="1">
      <c r="B12" s="4" t="inlineStr">
        <is>
          <t>Lav lønkørslen på samme tid hver måned – det gør afstemningen nemmere.</t>
        </is>
      </c>
    </row>
    <row r="13" ht="30" customHeight="1">
      <c r="B13" s="4" t="inlineStr">
        <is>
          <t>Rettelser i eIndkomst skal laves hurtigst muligt, hvis afstemningen viser afvigelser.</t>
        </is>
      </c>
    </row>
    <row r="14" ht="30" customHeight="1">
      <c r="B14" s="4" t="inlineStr">
        <is>
          <t>Skabelonen er et hjælpeværktøj til små virksomheder – tjek altid aktuelle regler på skat.dk.</t>
        </is>
      </c>
    </row>
    <row r="16">
      <c r="B16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</cols>
  <sheetData>
    <row r="1" ht="32" customHeight="1">
      <c r="A1" s="6" t="inlineStr">
        <is>
          <t>Lønkørsel – lønliste for perioden</t>
        </is>
      </c>
    </row>
    <row r="2">
      <c r="A2" s="7" t="inlineStr">
        <is>
          <t>Én linje pr. medarbejder. Gule felter udfylder du – resten (brutto, AM-bidrag, A-skat, netto og omkostning) regnes automatisk.</t>
        </is>
      </c>
    </row>
    <row r="4">
      <c r="A4" s="8" t="inlineStr">
        <is>
          <t>Navn</t>
        </is>
      </c>
      <c r="B4" s="8" t="inlineStr">
        <is>
          <t>Lønform</t>
        </is>
      </c>
      <c r="C4" s="8" t="inlineStr">
        <is>
          <t>Timer</t>
        </is>
      </c>
      <c r="D4" s="8" t="inlineStr">
        <is>
          <t>Sats / md.løn</t>
        </is>
      </c>
      <c r="E4" s="8" t="inlineStr">
        <is>
          <t>Tillæg</t>
        </is>
      </c>
      <c r="F4" s="8" t="inlineStr">
        <is>
          <t>Egen pens. %</t>
        </is>
      </c>
      <c r="G4" s="8" t="inlineStr">
        <is>
          <t>AG pens. %</t>
        </is>
      </c>
      <c r="H4" s="8" t="inlineStr">
        <is>
          <t>ATP medarb.</t>
        </is>
      </c>
      <c r="I4" s="8" t="inlineStr">
        <is>
          <t>Trækprocent</t>
        </is>
      </c>
      <c r="J4" s="8" t="inlineStr">
        <is>
          <t>Md.fradrag</t>
        </is>
      </c>
      <c r="K4" s="8" t="inlineStr">
        <is>
          <t>Bruttoløn</t>
        </is>
      </c>
      <c r="L4" s="8" t="inlineStr">
        <is>
          <t>Egen pension</t>
        </is>
      </c>
      <c r="M4" s="8" t="inlineStr">
        <is>
          <t>AM-grundlag</t>
        </is>
      </c>
      <c r="N4" s="8" t="inlineStr">
        <is>
          <t>AM-bidrag</t>
        </is>
      </c>
      <c r="O4" s="8" t="inlineStr">
        <is>
          <t>A-skat</t>
        </is>
      </c>
      <c r="P4" s="8" t="inlineStr">
        <is>
          <t>Nettoløn</t>
        </is>
      </c>
      <c r="Q4" s="8" t="inlineStr">
        <is>
          <t>AG pension</t>
        </is>
      </c>
      <c r="R4" s="8" t="inlineStr">
        <is>
          <t>ATP AG</t>
        </is>
      </c>
      <c r="S4" s="8" t="inlineStr">
        <is>
          <t>Lønomkostning</t>
        </is>
      </c>
    </row>
    <row r="5">
      <c r="A5" s="9" t="inlineStr">
        <is>
          <t>Anna Jensen</t>
        </is>
      </c>
      <c r="B5" s="9" t="inlineStr">
        <is>
          <t>Månedsløn</t>
        </is>
      </c>
      <c r="C5" s="10" t="n"/>
      <c r="D5" s="11" t="n">
        <v>34000</v>
      </c>
      <c r="E5" s="11" t="n">
        <v>0</v>
      </c>
      <c r="F5" s="12" t="n">
        <v>0.04</v>
      </c>
      <c r="G5" s="12" t="n">
        <v>0.08</v>
      </c>
      <c r="H5" s="11" t="n">
        <v>99</v>
      </c>
      <c r="I5" s="12" t="n">
        <v>0.37</v>
      </c>
      <c r="J5" s="11" t="n">
        <v>4500</v>
      </c>
      <c r="K5" s="13">
        <f>IF($A5="","",IF(B5="Timeløn",ROUND(C5*D5,2),D5)+E5)</f>
        <v/>
      </c>
      <c r="L5" s="13">
        <f>IF($A5="","",ROUND(K5*F5,2))</f>
        <v/>
      </c>
      <c r="M5" s="13">
        <f>IF($A5="","",K5-L5-H5)</f>
        <v/>
      </c>
      <c r="N5" s="13">
        <f>IF($A5="","",ROUND(M5*0.08,2))</f>
        <v/>
      </c>
      <c r="O5" s="13">
        <f>IF($A5="","",ROUND(MAX(0,M5-N5-J5)*I5,2))</f>
        <v/>
      </c>
      <c r="P5" s="14">
        <f>IF($A5="","",M5-N5-O5)</f>
        <v/>
      </c>
      <c r="Q5" s="13">
        <f>IF($A5="","",ROUND(K5*G5,2))</f>
        <v/>
      </c>
      <c r="R5" s="13">
        <f>IF($A5="","",H5*2)</f>
        <v/>
      </c>
      <c r="S5" s="13">
        <f>IF($A5="","",K5+Q5+R5)</f>
        <v/>
      </c>
    </row>
    <row r="6">
      <c r="A6" s="9" t="inlineStr">
        <is>
          <t>Mikkel Hansen</t>
        </is>
      </c>
      <c r="B6" s="9" t="inlineStr">
        <is>
          <t>Timeløn</t>
        </is>
      </c>
      <c r="C6" s="10" t="n">
        <v>120</v>
      </c>
      <c r="D6" s="11" t="n">
        <v>185</v>
      </c>
      <c r="E6" s="11" t="n">
        <v>600</v>
      </c>
      <c r="F6" s="12" t="n">
        <v>0</v>
      </c>
      <c r="G6" s="12" t="n">
        <v>0</v>
      </c>
      <c r="H6" s="11" t="n">
        <v>66</v>
      </c>
      <c r="I6" s="12" t="n">
        <v>0.38</v>
      </c>
      <c r="J6" s="11" t="n">
        <v>4500</v>
      </c>
      <c r="K6" s="13">
        <f>IF($A6="","",IF(B6="Timeløn",ROUND(C6*D6,2),D6)+E6)</f>
        <v/>
      </c>
      <c r="L6" s="13">
        <f>IF($A6="","",ROUND(K6*F6,2))</f>
        <v/>
      </c>
      <c r="M6" s="13">
        <f>IF($A6="","",K6-L6-H6)</f>
        <v/>
      </c>
      <c r="N6" s="13">
        <f>IF($A6="","",ROUND(M6*0.08,2))</f>
        <v/>
      </c>
      <c r="O6" s="13">
        <f>IF($A6="","",ROUND(MAX(0,M6-N6-J6)*I6,2))</f>
        <v/>
      </c>
      <c r="P6" s="14">
        <f>IF($A6="","",M6-N6-O6)</f>
        <v/>
      </c>
      <c r="Q6" s="13">
        <f>IF($A6="","",ROUND(K6*G6,2))</f>
        <v/>
      </c>
      <c r="R6" s="13">
        <f>IF($A6="","",H6*2)</f>
        <v/>
      </c>
      <c r="S6" s="13">
        <f>IF($A6="","",K6+Q6+R6)</f>
        <v/>
      </c>
    </row>
    <row r="7">
      <c r="A7" s="9" t="inlineStr">
        <is>
          <t>Sara Nielsen</t>
        </is>
      </c>
      <c r="B7" s="9" t="inlineStr">
        <is>
          <t>Månedsløn</t>
        </is>
      </c>
      <c r="C7" s="10" t="n"/>
      <c r="D7" s="11" t="n">
        <v>29500</v>
      </c>
      <c r="E7" s="11" t="n">
        <v>1500</v>
      </c>
      <c r="F7" s="12" t="n">
        <v>0.03</v>
      </c>
      <c r="G7" s="12" t="n">
        <v>0.09</v>
      </c>
      <c r="H7" s="11" t="n">
        <v>99</v>
      </c>
      <c r="I7" s="12" t="n">
        <v>0.36</v>
      </c>
      <c r="J7" s="11" t="n">
        <v>4500</v>
      </c>
      <c r="K7" s="13">
        <f>IF($A7="","",IF(B7="Timeløn",ROUND(C7*D7,2),D7)+E7)</f>
        <v/>
      </c>
      <c r="L7" s="13">
        <f>IF($A7="","",ROUND(K7*F7,2))</f>
        <v/>
      </c>
      <c r="M7" s="13">
        <f>IF($A7="","",K7-L7-H7)</f>
        <v/>
      </c>
      <c r="N7" s="13">
        <f>IF($A7="","",ROUND(M7*0.08,2))</f>
        <v/>
      </c>
      <c r="O7" s="13">
        <f>IF($A7="","",ROUND(MAX(0,M7-N7-J7)*I7,2))</f>
        <v/>
      </c>
      <c r="P7" s="14">
        <f>IF($A7="","",M7-N7-O7)</f>
        <v/>
      </c>
      <c r="Q7" s="13">
        <f>IF($A7="","",ROUND(K7*G7,2))</f>
        <v/>
      </c>
      <c r="R7" s="13">
        <f>IF($A7="","",H7*2)</f>
        <v/>
      </c>
      <c r="S7" s="13">
        <f>IF($A7="","",K7+Q7+R7)</f>
        <v/>
      </c>
    </row>
    <row r="8">
      <c r="A8" s="9" t="n"/>
      <c r="B8" s="9" t="n"/>
      <c r="C8" s="10" t="n"/>
      <c r="D8" s="11" t="n"/>
      <c r="E8" s="11" t="n"/>
      <c r="F8" s="12" t="n"/>
      <c r="G8" s="12" t="n"/>
      <c r="H8" s="11" t="n"/>
      <c r="I8" s="12" t="n"/>
      <c r="J8" s="11" t="n"/>
      <c r="K8" s="13">
        <f>IF($A8="","",IF(B8="Timeløn",ROUND(C8*D8,2),D8)+E8)</f>
        <v/>
      </c>
      <c r="L8" s="13">
        <f>IF($A8="","",ROUND(K8*F8,2))</f>
        <v/>
      </c>
      <c r="M8" s="13">
        <f>IF($A8="","",K8-L8-H8)</f>
        <v/>
      </c>
      <c r="N8" s="13">
        <f>IF($A8="","",ROUND(M8*0.08,2))</f>
        <v/>
      </c>
      <c r="O8" s="13">
        <f>IF($A8="","",ROUND(MAX(0,M8-N8-J8)*I8,2))</f>
        <v/>
      </c>
      <c r="P8" s="14">
        <f>IF($A8="","",M8-N8-O8)</f>
        <v/>
      </c>
      <c r="Q8" s="13">
        <f>IF($A8="","",ROUND(K8*G8,2))</f>
        <v/>
      </c>
      <c r="R8" s="13">
        <f>IF($A8="","",H8*2)</f>
        <v/>
      </c>
      <c r="S8" s="13">
        <f>IF($A8="","",K8+Q8+R8)</f>
        <v/>
      </c>
    </row>
    <row r="9">
      <c r="A9" s="9" t="n"/>
      <c r="B9" s="9" t="n"/>
      <c r="C9" s="10" t="n"/>
      <c r="D9" s="11" t="n"/>
      <c r="E9" s="11" t="n"/>
      <c r="F9" s="12" t="n"/>
      <c r="G9" s="12" t="n"/>
      <c r="H9" s="11" t="n"/>
      <c r="I9" s="12" t="n"/>
      <c r="J9" s="11" t="n"/>
      <c r="K9" s="13">
        <f>IF($A9="","",IF(B9="Timeløn",ROUND(C9*D9,2),D9)+E9)</f>
        <v/>
      </c>
      <c r="L9" s="13">
        <f>IF($A9="","",ROUND(K9*F9,2))</f>
        <v/>
      </c>
      <c r="M9" s="13">
        <f>IF($A9="","",K9-L9-H9)</f>
        <v/>
      </c>
      <c r="N9" s="13">
        <f>IF($A9="","",ROUND(M9*0.08,2))</f>
        <v/>
      </c>
      <c r="O9" s="13">
        <f>IF($A9="","",ROUND(MAX(0,M9-N9-J9)*I9,2))</f>
        <v/>
      </c>
      <c r="P9" s="14">
        <f>IF($A9="","",M9-N9-O9)</f>
        <v/>
      </c>
      <c r="Q9" s="13">
        <f>IF($A9="","",ROUND(K9*G9,2))</f>
        <v/>
      </c>
      <c r="R9" s="13">
        <f>IF($A9="","",H9*2)</f>
        <v/>
      </c>
      <c r="S9" s="13">
        <f>IF($A9="","",K9+Q9+R9)</f>
        <v/>
      </c>
    </row>
    <row r="10">
      <c r="A10" s="9" t="n"/>
      <c r="B10" s="9" t="n"/>
      <c r="C10" s="10" t="n"/>
      <c r="D10" s="11" t="n"/>
      <c r="E10" s="11" t="n"/>
      <c r="F10" s="12" t="n"/>
      <c r="G10" s="12" t="n"/>
      <c r="H10" s="11" t="n"/>
      <c r="I10" s="12" t="n"/>
      <c r="J10" s="11" t="n"/>
      <c r="K10" s="13">
        <f>IF($A10="","",IF(B10="Timeløn",ROUND(C10*D10,2),D10)+E10)</f>
        <v/>
      </c>
      <c r="L10" s="13">
        <f>IF($A10="","",ROUND(K10*F10,2))</f>
        <v/>
      </c>
      <c r="M10" s="13">
        <f>IF($A10="","",K10-L10-H10)</f>
        <v/>
      </c>
      <c r="N10" s="13">
        <f>IF($A10="","",ROUND(M10*0.08,2))</f>
        <v/>
      </c>
      <c r="O10" s="13">
        <f>IF($A10="","",ROUND(MAX(0,M10-N10-J10)*I10,2))</f>
        <v/>
      </c>
      <c r="P10" s="14">
        <f>IF($A10="","",M10-N10-O10)</f>
        <v/>
      </c>
      <c r="Q10" s="13">
        <f>IF($A10="","",ROUND(K10*G10,2))</f>
        <v/>
      </c>
      <c r="R10" s="13">
        <f>IF($A10="","",H10*2)</f>
        <v/>
      </c>
      <c r="S10" s="13">
        <f>IF($A10="","",K10+Q10+R10)</f>
        <v/>
      </c>
    </row>
    <row r="11">
      <c r="A11" s="9" t="n"/>
      <c r="B11" s="9" t="n"/>
      <c r="C11" s="10" t="n"/>
      <c r="D11" s="11" t="n"/>
      <c r="E11" s="11" t="n"/>
      <c r="F11" s="12" t="n"/>
      <c r="G11" s="12" t="n"/>
      <c r="H11" s="11" t="n"/>
      <c r="I11" s="12" t="n"/>
      <c r="J11" s="11" t="n"/>
      <c r="K11" s="13">
        <f>IF($A11="","",IF(B11="Timeløn",ROUND(C11*D11,2),D11)+E11)</f>
        <v/>
      </c>
      <c r="L11" s="13">
        <f>IF($A11="","",ROUND(K11*F11,2))</f>
        <v/>
      </c>
      <c r="M11" s="13">
        <f>IF($A11="","",K11-L11-H11)</f>
        <v/>
      </c>
      <c r="N11" s="13">
        <f>IF($A11="","",ROUND(M11*0.08,2))</f>
        <v/>
      </c>
      <c r="O11" s="13">
        <f>IF($A11="","",ROUND(MAX(0,M11-N11-J11)*I11,2))</f>
        <v/>
      </c>
      <c r="P11" s="14">
        <f>IF($A11="","",M11-N11-O11)</f>
        <v/>
      </c>
      <c r="Q11" s="13">
        <f>IF($A11="","",ROUND(K11*G11,2))</f>
        <v/>
      </c>
      <c r="R11" s="13">
        <f>IF($A11="","",H11*2)</f>
        <v/>
      </c>
      <c r="S11" s="13">
        <f>IF($A11="","",K11+Q11+R11)</f>
        <v/>
      </c>
    </row>
    <row r="12">
      <c r="A12" s="9" t="n"/>
      <c r="B12" s="9" t="n"/>
      <c r="C12" s="10" t="n"/>
      <c r="D12" s="11" t="n"/>
      <c r="E12" s="11" t="n"/>
      <c r="F12" s="12" t="n"/>
      <c r="G12" s="12" t="n"/>
      <c r="H12" s="11" t="n"/>
      <c r="I12" s="12" t="n"/>
      <c r="J12" s="11" t="n"/>
      <c r="K12" s="13">
        <f>IF($A12="","",IF(B12="Timeløn",ROUND(C12*D12,2),D12)+E12)</f>
        <v/>
      </c>
      <c r="L12" s="13">
        <f>IF($A12="","",ROUND(K12*F12,2))</f>
        <v/>
      </c>
      <c r="M12" s="13">
        <f>IF($A12="","",K12-L12-H12)</f>
        <v/>
      </c>
      <c r="N12" s="13">
        <f>IF($A12="","",ROUND(M12*0.08,2))</f>
        <v/>
      </c>
      <c r="O12" s="13">
        <f>IF($A12="","",ROUND(MAX(0,M12-N12-J12)*I12,2))</f>
        <v/>
      </c>
      <c r="P12" s="14">
        <f>IF($A12="","",M12-N12-O12)</f>
        <v/>
      </c>
      <c r="Q12" s="13">
        <f>IF($A12="","",ROUND(K12*G12,2))</f>
        <v/>
      </c>
      <c r="R12" s="13">
        <f>IF($A12="","",H12*2)</f>
        <v/>
      </c>
      <c r="S12" s="13">
        <f>IF($A12="","",K12+Q12+R12)</f>
        <v/>
      </c>
    </row>
    <row r="13">
      <c r="A13" s="9" t="n"/>
      <c r="B13" s="9" t="n"/>
      <c r="C13" s="10" t="n"/>
      <c r="D13" s="11" t="n"/>
      <c r="E13" s="11" t="n"/>
      <c r="F13" s="12" t="n"/>
      <c r="G13" s="12" t="n"/>
      <c r="H13" s="11" t="n"/>
      <c r="I13" s="12" t="n"/>
      <c r="J13" s="11" t="n"/>
      <c r="K13" s="13">
        <f>IF($A13="","",IF(B13="Timeløn",ROUND(C13*D13,2),D13)+E13)</f>
        <v/>
      </c>
      <c r="L13" s="13">
        <f>IF($A13="","",ROUND(K13*F13,2))</f>
        <v/>
      </c>
      <c r="M13" s="13">
        <f>IF($A13="","",K13-L13-H13)</f>
        <v/>
      </c>
      <c r="N13" s="13">
        <f>IF($A13="","",ROUND(M13*0.08,2))</f>
        <v/>
      </c>
      <c r="O13" s="13">
        <f>IF($A13="","",ROUND(MAX(0,M13-N13-J13)*I13,2))</f>
        <v/>
      </c>
      <c r="P13" s="14">
        <f>IF($A13="","",M13-N13-O13)</f>
        <v/>
      </c>
      <c r="Q13" s="13">
        <f>IF($A13="","",ROUND(K13*G13,2))</f>
        <v/>
      </c>
      <c r="R13" s="13">
        <f>IF($A13="","",H13*2)</f>
        <v/>
      </c>
      <c r="S13" s="13">
        <f>IF($A13="","",K13+Q13+R13)</f>
        <v/>
      </c>
    </row>
    <row r="14">
      <c r="A14" s="9" t="n"/>
      <c r="B14" s="9" t="n"/>
      <c r="C14" s="10" t="n"/>
      <c r="D14" s="11" t="n"/>
      <c r="E14" s="11" t="n"/>
      <c r="F14" s="12" t="n"/>
      <c r="G14" s="12" t="n"/>
      <c r="H14" s="11" t="n"/>
      <c r="I14" s="12" t="n"/>
      <c r="J14" s="11" t="n"/>
      <c r="K14" s="13">
        <f>IF($A14="","",IF(B14="Timeløn",ROUND(C14*D14,2),D14)+E14)</f>
        <v/>
      </c>
      <c r="L14" s="13">
        <f>IF($A14="","",ROUND(K14*F14,2))</f>
        <v/>
      </c>
      <c r="M14" s="13">
        <f>IF($A14="","",K14-L14-H14)</f>
        <v/>
      </c>
      <c r="N14" s="13">
        <f>IF($A14="","",ROUND(M14*0.08,2))</f>
        <v/>
      </c>
      <c r="O14" s="13">
        <f>IF($A14="","",ROUND(MAX(0,M14-N14-J14)*I14,2))</f>
        <v/>
      </c>
      <c r="P14" s="14">
        <f>IF($A14="","",M14-N14-O14)</f>
        <v/>
      </c>
      <c r="Q14" s="13">
        <f>IF($A14="","",ROUND(K14*G14,2))</f>
        <v/>
      </c>
      <c r="R14" s="13">
        <f>IF($A14="","",H14*2)</f>
        <v/>
      </c>
      <c r="S14" s="13">
        <f>IF($A14="","",K14+Q14+R14)</f>
        <v/>
      </c>
    </row>
    <row r="15">
      <c r="A15" s="9" t="n"/>
      <c r="B15" s="9" t="n"/>
      <c r="C15" s="10" t="n"/>
      <c r="D15" s="11" t="n"/>
      <c r="E15" s="11" t="n"/>
      <c r="F15" s="12" t="n"/>
      <c r="G15" s="12" t="n"/>
      <c r="H15" s="11" t="n"/>
      <c r="I15" s="12" t="n"/>
      <c r="J15" s="11" t="n"/>
      <c r="K15" s="13">
        <f>IF($A15="","",IF(B15="Timeløn",ROUND(C15*D15,2),D15)+E15)</f>
        <v/>
      </c>
      <c r="L15" s="13">
        <f>IF($A15="","",ROUND(K15*F15,2))</f>
        <v/>
      </c>
      <c r="M15" s="13">
        <f>IF($A15="","",K15-L15-H15)</f>
        <v/>
      </c>
      <c r="N15" s="13">
        <f>IF($A15="","",ROUND(M15*0.08,2))</f>
        <v/>
      </c>
      <c r="O15" s="13">
        <f>IF($A15="","",ROUND(MAX(0,M15-N15-J15)*I15,2))</f>
        <v/>
      </c>
      <c r="P15" s="14">
        <f>IF($A15="","",M15-N15-O15)</f>
        <v/>
      </c>
      <c r="Q15" s="13">
        <f>IF($A15="","",ROUND(K15*G15,2))</f>
        <v/>
      </c>
      <c r="R15" s="13">
        <f>IF($A15="","",H15*2)</f>
        <v/>
      </c>
      <c r="S15" s="13">
        <f>IF($A15="","",K15+Q15+R15)</f>
        <v/>
      </c>
    </row>
    <row r="16">
      <c r="A16" s="9" t="n"/>
      <c r="B16" s="9" t="n"/>
      <c r="C16" s="10" t="n"/>
      <c r="D16" s="11" t="n"/>
      <c r="E16" s="11" t="n"/>
      <c r="F16" s="12" t="n"/>
      <c r="G16" s="12" t="n"/>
      <c r="H16" s="11" t="n"/>
      <c r="I16" s="12" t="n"/>
      <c r="J16" s="11" t="n"/>
      <c r="K16" s="13">
        <f>IF($A16="","",IF(B16="Timeløn",ROUND(C16*D16,2),D16)+E16)</f>
        <v/>
      </c>
      <c r="L16" s="13">
        <f>IF($A16="","",ROUND(K16*F16,2))</f>
        <v/>
      </c>
      <c r="M16" s="13">
        <f>IF($A16="","",K16-L16-H16)</f>
        <v/>
      </c>
      <c r="N16" s="13">
        <f>IF($A16="","",ROUND(M16*0.08,2))</f>
        <v/>
      </c>
      <c r="O16" s="13">
        <f>IF($A16="","",ROUND(MAX(0,M16-N16-J16)*I16,2))</f>
        <v/>
      </c>
      <c r="P16" s="14">
        <f>IF($A16="","",M16-N16-O16)</f>
        <v/>
      </c>
      <c r="Q16" s="13">
        <f>IF($A16="","",ROUND(K16*G16,2))</f>
        <v/>
      </c>
      <c r="R16" s="13">
        <f>IF($A16="","",H16*2)</f>
        <v/>
      </c>
      <c r="S16" s="13">
        <f>IF($A16="","",K16+Q16+R16)</f>
        <v/>
      </c>
    </row>
    <row r="17">
      <c r="A17" s="9" t="n"/>
      <c r="B17" s="9" t="n"/>
      <c r="C17" s="10" t="n"/>
      <c r="D17" s="11" t="n"/>
      <c r="E17" s="11" t="n"/>
      <c r="F17" s="12" t="n"/>
      <c r="G17" s="12" t="n"/>
      <c r="H17" s="11" t="n"/>
      <c r="I17" s="12" t="n"/>
      <c r="J17" s="11" t="n"/>
      <c r="K17" s="13">
        <f>IF($A17="","",IF(B17="Timeløn",ROUND(C17*D17,2),D17)+E17)</f>
        <v/>
      </c>
      <c r="L17" s="13">
        <f>IF($A17="","",ROUND(K17*F17,2))</f>
        <v/>
      </c>
      <c r="M17" s="13">
        <f>IF($A17="","",K17-L17-H17)</f>
        <v/>
      </c>
      <c r="N17" s="13">
        <f>IF($A17="","",ROUND(M17*0.08,2))</f>
        <v/>
      </c>
      <c r="O17" s="13">
        <f>IF($A17="","",ROUND(MAX(0,M17-N17-J17)*I17,2))</f>
        <v/>
      </c>
      <c r="P17" s="14">
        <f>IF($A17="","",M17-N17-O17)</f>
        <v/>
      </c>
      <c r="Q17" s="13">
        <f>IF($A17="","",ROUND(K17*G17,2))</f>
        <v/>
      </c>
      <c r="R17" s="13">
        <f>IF($A17="","",H17*2)</f>
        <v/>
      </c>
      <c r="S17" s="13">
        <f>IF($A17="","",K17+Q17+R17)</f>
        <v/>
      </c>
    </row>
    <row r="18">
      <c r="A18" s="9" t="n"/>
      <c r="B18" s="9" t="n"/>
      <c r="C18" s="10" t="n"/>
      <c r="D18" s="11" t="n"/>
      <c r="E18" s="11" t="n"/>
      <c r="F18" s="12" t="n"/>
      <c r="G18" s="12" t="n"/>
      <c r="H18" s="11" t="n"/>
      <c r="I18" s="12" t="n"/>
      <c r="J18" s="11" t="n"/>
      <c r="K18" s="13">
        <f>IF($A18="","",IF(B18="Timeløn",ROUND(C18*D18,2),D18)+E18)</f>
        <v/>
      </c>
      <c r="L18" s="13">
        <f>IF($A18="","",ROUND(K18*F18,2))</f>
        <v/>
      </c>
      <c r="M18" s="13">
        <f>IF($A18="","",K18-L18-H18)</f>
        <v/>
      </c>
      <c r="N18" s="13">
        <f>IF($A18="","",ROUND(M18*0.08,2))</f>
        <v/>
      </c>
      <c r="O18" s="13">
        <f>IF($A18="","",ROUND(MAX(0,M18-N18-J18)*I18,2))</f>
        <v/>
      </c>
      <c r="P18" s="14">
        <f>IF($A18="","",M18-N18-O18)</f>
        <v/>
      </c>
      <c r="Q18" s="13">
        <f>IF($A18="","",ROUND(K18*G18,2))</f>
        <v/>
      </c>
      <c r="R18" s="13">
        <f>IF($A18="","",H18*2)</f>
        <v/>
      </c>
      <c r="S18" s="13">
        <f>IF($A18="","",K18+Q18+R18)</f>
        <v/>
      </c>
    </row>
    <row r="19">
      <c r="A19" s="9" t="n"/>
      <c r="B19" s="9" t="n"/>
      <c r="C19" s="10" t="n"/>
      <c r="D19" s="11" t="n"/>
      <c r="E19" s="11" t="n"/>
      <c r="F19" s="12" t="n"/>
      <c r="G19" s="12" t="n"/>
      <c r="H19" s="11" t="n"/>
      <c r="I19" s="12" t="n"/>
      <c r="J19" s="11" t="n"/>
      <c r="K19" s="13">
        <f>IF($A19="","",IF(B19="Timeløn",ROUND(C19*D19,2),D19)+E19)</f>
        <v/>
      </c>
      <c r="L19" s="13">
        <f>IF($A19="","",ROUND(K19*F19,2))</f>
        <v/>
      </c>
      <c r="M19" s="13">
        <f>IF($A19="","",K19-L19-H19)</f>
        <v/>
      </c>
      <c r="N19" s="13">
        <f>IF($A19="","",ROUND(M19*0.08,2))</f>
        <v/>
      </c>
      <c r="O19" s="13">
        <f>IF($A19="","",ROUND(MAX(0,M19-N19-J19)*I19,2))</f>
        <v/>
      </c>
      <c r="P19" s="14">
        <f>IF($A19="","",M19-N19-O19)</f>
        <v/>
      </c>
      <c r="Q19" s="13">
        <f>IF($A19="","",ROUND(K19*G19,2))</f>
        <v/>
      </c>
      <c r="R19" s="13">
        <f>IF($A19="","",H19*2)</f>
        <v/>
      </c>
      <c r="S19" s="13">
        <f>IF($A19="","",K19+Q19+R19)</f>
        <v/>
      </c>
    </row>
    <row r="20">
      <c r="A20" s="15" t="inlineStr">
        <is>
          <t>I alt</t>
        </is>
      </c>
      <c r="B20" s="16" t="n"/>
      <c r="C20" s="16" t="n"/>
      <c r="D20" s="16" t="n"/>
      <c r="E20" s="17">
        <f>SUM(E5:E19)</f>
        <v/>
      </c>
      <c r="F20" s="16" t="n"/>
      <c r="G20" s="16" t="n"/>
      <c r="H20" s="17">
        <f>SUM(H5:H19)</f>
        <v/>
      </c>
      <c r="I20" s="16" t="n"/>
      <c r="J20" s="16" t="n"/>
      <c r="K20" s="17">
        <f>SUM(K5:K19)</f>
        <v/>
      </c>
      <c r="L20" s="17">
        <f>SUM(L5:L19)</f>
        <v/>
      </c>
      <c r="M20" s="17">
        <f>SUM(M5:M19)</f>
        <v/>
      </c>
      <c r="N20" s="17">
        <f>SUM(N5:N19)</f>
        <v/>
      </c>
      <c r="O20" s="17">
        <f>SUM(O5:O19)</f>
        <v/>
      </c>
      <c r="P20" s="17">
        <f>SUM(P5:P19)</f>
        <v/>
      </c>
      <c r="Q20" s="17">
        <f>SUM(Q5:Q19)</f>
        <v/>
      </c>
      <c r="R20" s="17">
        <f>SUM(R5:R19)</f>
        <v/>
      </c>
      <c r="S20" s="17">
        <f>SUM(S5:S19)</f>
        <v/>
      </c>
    </row>
  </sheetData>
  <mergeCells count="2">
    <mergeCell ref="A2:S2"/>
    <mergeCell ref="A1:S1"/>
  </mergeCells>
  <dataValidations count="1">
    <dataValidation sqref="B5 B6 B7 B8 B9 B10 B11 B12 B13 B14 B15 B16 B17 B18 B19" showDropDown="0" showInputMessage="0" showErrorMessage="0" allowBlank="1" type="list">
      <formula1>"Månedsløn,Timeløn"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0" customWidth="1" min="3" max="3"/>
    <col width="16" customWidth="1" min="4" max="4"/>
    <col width="12" customWidth="1" min="5" max="5"/>
  </cols>
  <sheetData>
    <row r="1" ht="32" customHeight="1">
      <c r="A1" s="6" t="inlineStr">
        <is>
          <t>Lønafstemning – lønliste mod eIndkomst og bogføring</t>
        </is>
      </c>
    </row>
    <row r="2">
      <c r="A2" s="7" t="inlineStr">
        <is>
          <t>Skriv de beløb, du har indberettet/bogført, i den gule kolonne. Afvigelser bliver markeret med rødt.</t>
        </is>
      </c>
    </row>
    <row r="4">
      <c r="A4" s="8" t="inlineStr">
        <is>
          <t>Post</t>
        </is>
      </c>
      <c r="B4" s="8" t="inlineStr">
        <is>
          <t>Lønliste</t>
        </is>
      </c>
      <c r="C4" s="8" t="inlineStr">
        <is>
          <t>Indberettet / bogført</t>
        </is>
      </c>
      <c r="D4" s="8" t="inlineStr">
        <is>
          <t>Difference</t>
        </is>
      </c>
      <c r="E4" s="8" t="inlineStr">
        <is>
          <t>Status</t>
        </is>
      </c>
    </row>
    <row r="5">
      <c r="A5" s="18" t="inlineStr">
        <is>
          <t>A-indkomst (AM-grundlag)</t>
        </is>
      </c>
      <c r="B5" s="13">
        <f>Lønliste!M20</f>
        <v/>
      </c>
      <c r="C5" s="11" t="n"/>
      <c r="D5" s="13">
        <f>IF(C5="","",C5-B5)</f>
        <v/>
      </c>
      <c r="E5" s="19">
        <f>IF(C5="","–",IF(ABS(C5-B5)&lt;1,"OK ✓","Afvig"))</f>
        <v/>
      </c>
    </row>
    <row r="6">
      <c r="A6" s="18" t="inlineStr">
        <is>
          <t>AM-bidrag</t>
        </is>
      </c>
      <c r="B6" s="13">
        <f>Lønliste!N20</f>
        <v/>
      </c>
      <c r="C6" s="11" t="n"/>
      <c r="D6" s="13">
        <f>IF(C6="","",C6-B6)</f>
        <v/>
      </c>
      <c r="E6" s="19">
        <f>IF(C6="","–",IF(ABS(C6-B6)&lt;1,"OK ✓","Afvig"))</f>
        <v/>
      </c>
    </row>
    <row r="7">
      <c r="A7" s="18" t="inlineStr">
        <is>
          <t>A-skat</t>
        </is>
      </c>
      <c r="B7" s="13">
        <f>Lønliste!O20</f>
        <v/>
      </c>
      <c r="C7" s="11" t="n"/>
      <c r="D7" s="13">
        <f>IF(C7="","",C7-B7)</f>
        <v/>
      </c>
      <c r="E7" s="19">
        <f>IF(C7="","–",IF(ABS(C7-B7)&lt;1,"OK ✓","Afvig"))</f>
        <v/>
      </c>
    </row>
    <row r="8">
      <c r="A8" s="18" t="inlineStr">
        <is>
          <t>ATP i alt (medarb. + AG)</t>
        </is>
      </c>
      <c r="B8" s="13">
        <f>Lønliste!H20+Lønliste!R20</f>
        <v/>
      </c>
      <c r="C8" s="11" t="n"/>
      <c r="D8" s="13">
        <f>IF(C8="","",C8-B8)</f>
        <v/>
      </c>
      <c r="E8" s="19">
        <f>IF(C8="","–",IF(ABS(C8-B8)&lt;1,"OK ✓","Afvig"))</f>
        <v/>
      </c>
    </row>
    <row r="9">
      <c r="A9" s="18" t="inlineStr">
        <is>
          <t>Pension i alt (egen + AG)</t>
        </is>
      </c>
      <c r="B9" s="13">
        <f>Lønliste!L20+Lønliste!Q20</f>
        <v/>
      </c>
      <c r="C9" s="11" t="n"/>
      <c r="D9" s="13">
        <f>IF(C9="","",C9-B9)</f>
        <v/>
      </c>
      <c r="E9" s="19">
        <f>IF(C9="","–",IF(ABS(C9-B9)&lt;1,"OK ✓","Afvig"))</f>
        <v/>
      </c>
    </row>
    <row r="10">
      <c r="A10" s="18" t="inlineStr">
        <is>
          <t>Nettoløn til udbetaling (bank)</t>
        </is>
      </c>
      <c r="B10" s="13">
        <f>Lønliste!P20</f>
        <v/>
      </c>
      <c r="C10" s="11" t="n"/>
      <c r="D10" s="13">
        <f>IF(C10="","",C10-B10)</f>
        <v/>
      </c>
      <c r="E10" s="19">
        <f>IF(C10="","–",IF(ABS(C10-B10)&lt;1,"OK ✓","Afvig"))</f>
        <v/>
      </c>
    </row>
    <row r="11">
      <c r="A11" s="18" t="inlineStr">
        <is>
          <t>Samlet lønomkostning</t>
        </is>
      </c>
      <c r="B11" s="13">
        <f>Lønliste!S20</f>
        <v/>
      </c>
      <c r="C11" s="11" t="n"/>
      <c r="D11" s="13">
        <f>IF(C11="","",C11-B11)</f>
        <v/>
      </c>
      <c r="E11" s="19">
        <f>IF(C11="","–",IF(ABS(C11-B11)&lt;1,"OK ✓","Afvig"))</f>
        <v/>
      </c>
    </row>
    <row r="13">
      <c r="A13" s="20" t="inlineStr">
        <is>
          <t>Til betaling til Skattestyrelsen (A-skat + AM-bidrag):</t>
        </is>
      </c>
      <c r="B13" s="14">
        <f>B6+B7</f>
        <v/>
      </c>
    </row>
    <row r="15" ht="44" customHeight="1">
      <c r="A15" s="21" t="inlineStr">
        <is>
          <t>Frister: Løn skal indberettes i eIndkomst senest ved udbetaling. A-skat og AM-bidrag betales typisk senest den 10. i måneden efter (små virksomheder kan have andre frister – tjek skat.dk).</t>
        </is>
      </c>
    </row>
  </sheetData>
  <mergeCells count="3">
    <mergeCell ref="A2:E2"/>
    <mergeCell ref="A15:E15"/>
    <mergeCell ref="A1:E1"/>
  </mergeCells>
  <conditionalFormatting sqref="E5:E11">
    <cfRule type="expression" priority="1" dxfId="0">
      <formula>E5="Afvig"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16" customWidth="1" min="3" max="3"/>
    <col width="16" customWidth="1" min="4" max="4"/>
  </cols>
  <sheetData>
    <row r="1" ht="32" customHeight="1">
      <c r="A1" s="6" t="inlineStr">
        <is>
          <t>Tjekliste – månedlig lønkørsel</t>
        </is>
      </c>
    </row>
    <row r="3">
      <c r="A3" s="8" t="inlineStr">
        <is>
          <t>#</t>
        </is>
      </c>
      <c r="B3" s="8" t="inlineStr">
        <is>
          <t>Opgave</t>
        </is>
      </c>
      <c r="C3" s="8" t="inlineStr">
        <is>
          <t>Deadline</t>
        </is>
      </c>
      <c r="D3" s="8" t="inlineStr">
        <is>
          <t>Status</t>
        </is>
      </c>
    </row>
    <row r="4">
      <c r="A4" t="n">
        <v>1</v>
      </c>
      <c r="B4" s="18" t="inlineStr">
        <is>
          <t>Indsaml timesedler, fravær, overtid og tillæg for perioden</t>
        </is>
      </c>
      <c r="C4" s="22" t="n"/>
      <c r="D4" s="9" t="inlineStr">
        <is>
          <t>Ikke startet</t>
        </is>
      </c>
    </row>
    <row r="5">
      <c r="A5" t="n">
        <v>2</v>
      </c>
      <c r="B5" s="18" t="inlineStr">
        <is>
          <t>Tjek nye medarbejdere, fratrædelser og ændrede lønaftaler</t>
        </is>
      </c>
      <c r="C5" s="22" t="n"/>
      <c r="D5" s="9" t="inlineStr">
        <is>
          <t>Ikke startet</t>
        </is>
      </c>
    </row>
    <row r="6">
      <c r="A6" t="n">
        <v>3</v>
      </c>
      <c r="B6" s="18" t="inlineStr">
        <is>
          <t>Hent opdaterede skattekort (trækprocent og fradrag) i eIndkomst</t>
        </is>
      </c>
      <c r="C6" s="22" t="n"/>
      <c r="D6" s="9" t="inlineStr">
        <is>
          <t>Ikke startet</t>
        </is>
      </c>
    </row>
    <row r="7">
      <c r="A7" t="n">
        <v>4</v>
      </c>
      <c r="B7" s="18" t="inlineStr">
        <is>
          <t>Udfyld lønlisten og kontrollér brutto og nettoløn</t>
        </is>
      </c>
      <c r="C7" s="22" t="n"/>
      <c r="D7" s="9" t="inlineStr">
        <is>
          <t>Ikke startet</t>
        </is>
      </c>
    </row>
    <row r="8">
      <c r="A8" t="n">
        <v>5</v>
      </c>
      <c r="B8" s="18" t="inlineStr">
        <is>
          <t>Lav og send lønsedler til medarbejderne</t>
        </is>
      </c>
      <c r="C8" s="22" t="n"/>
      <c r="D8" s="9" t="inlineStr">
        <is>
          <t>Ikke startet</t>
        </is>
      </c>
    </row>
    <row r="9">
      <c r="A9" t="n">
        <v>6</v>
      </c>
      <c r="B9" s="18" t="inlineStr">
        <is>
          <t>Indberet lønnen i eIndkomst</t>
        </is>
      </c>
      <c r="C9" s="22" t="n"/>
      <c r="D9" s="9" t="inlineStr">
        <is>
          <t>Ikke startet</t>
        </is>
      </c>
    </row>
    <row r="10">
      <c r="A10" t="n">
        <v>7</v>
      </c>
      <c r="B10" s="18" t="inlineStr">
        <is>
          <t>Overfør nettoløn til medarbejdernes konti</t>
        </is>
      </c>
      <c r="C10" s="22" t="n"/>
      <c r="D10" s="9" t="inlineStr">
        <is>
          <t>Ikke startet</t>
        </is>
      </c>
    </row>
    <row r="11">
      <c r="A11" t="n">
        <v>8</v>
      </c>
      <c r="B11" s="18" t="inlineStr">
        <is>
          <t>Indbetal pension og ATP</t>
        </is>
      </c>
      <c r="C11" s="22" t="n"/>
      <c r="D11" s="9" t="inlineStr">
        <is>
          <t>Ikke startet</t>
        </is>
      </c>
    </row>
    <row r="12">
      <c r="A12" t="n">
        <v>9</v>
      </c>
      <c r="B12" s="18" t="inlineStr">
        <is>
          <t>Betal A-skat og AM-bidrag til Skattestyrelsen</t>
        </is>
      </c>
      <c r="C12" s="22" t="n"/>
      <c r="D12" s="9" t="inlineStr">
        <is>
          <t>Ikke startet</t>
        </is>
      </c>
    </row>
    <row r="13">
      <c r="A13" t="n">
        <v>10</v>
      </c>
      <c r="B13" s="18" t="inlineStr">
        <is>
          <t>Bogfør lønnen og afstem mod lønlisten (fanen eIndkomst &amp; afstemning)</t>
        </is>
      </c>
      <c r="C13" s="22" t="n"/>
      <c r="D13" s="9" t="inlineStr">
        <is>
          <t>Ikke startet</t>
        </is>
      </c>
    </row>
    <row r="14">
      <c r="A14" t="n">
        <v>11</v>
      </c>
      <c r="B14" s="18" t="inlineStr">
        <is>
          <t>Indberet feriepenge til FerieKonto for timelønnede (hvis relevant)</t>
        </is>
      </c>
      <c r="C14" s="22" t="n"/>
      <c r="D14" s="9" t="inlineStr">
        <is>
          <t>Ikke startet</t>
        </is>
      </c>
    </row>
    <row r="15">
      <c r="A15" t="n">
        <v>12</v>
      </c>
      <c r="B15" s="18" t="inlineStr">
        <is>
          <t>Gem lønsedler og bilag (opbevares i 5 år)</t>
        </is>
      </c>
      <c r="C15" s="22" t="n"/>
      <c r="D15" s="9" t="inlineStr">
        <is>
          <t>Ikke startet</t>
        </is>
      </c>
    </row>
  </sheetData>
  <mergeCells count="1">
    <mergeCell ref="A1:D1"/>
  </mergeCells>
  <conditionalFormatting sqref="D4:D15">
    <cfRule type="expression" priority="1" dxfId="1">
      <formula>D4="Færdig"</formula>
    </cfRule>
  </conditionalFormatting>
  <dataValidations count="1">
    <dataValidation sqref="D4 D5 D6 D7 D8 D9 D10 D11 D12 D13 D14 D15" showDropDown="0" showInputMessage="0" showErrorMessage="0" allowBlank="1" type="list">
      <formula1>"Ikke startet,I gang,Færdig"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2026-10-23T05:47:25Z</dcterms:created>
  <dcterms:modified xmlns:dcterms="http://purl.org/dc/terms/" xmlns:xsi="http://www.w3.org/2001/XMLSchema-instance" xsi:type="dcterms:W3CDTF">2026-10-23T05:47:25Z</dcterms:modified>
</cp:coreProperties>
</file>